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d17ea6764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b74ed9591eb14c18"/>
    <x:sheet xmlns:r="http://schemas.openxmlformats.org/officeDocument/2006/relationships" name="Настройки" sheetId="2" r:id="R3f4c8b30434146ea"/>
    <x:sheet xmlns:r="http://schemas.openxmlformats.org/officeDocument/2006/relationships" name="Поступления" sheetId="3" r:id="R8f8810a21ea64a44"/>
    <x:sheet xmlns:r="http://schemas.openxmlformats.org/officeDocument/2006/relationships" name="Расходы" sheetId="4" r:id="R13dc0beb6f844114"/>
    <x:sheet xmlns:r="http://schemas.openxmlformats.org/officeDocument/2006/relationships" name="Команда" sheetId="5" r:id="Re9d485ebdf174588"/>
    <x:sheet xmlns:r="http://schemas.openxmlformats.org/officeDocument/2006/relationships" name="Сценарии" sheetId="6" r:id="R9aa6c7995db543e2"/>
    <x:sheet xmlns:r="http://schemas.openxmlformats.org/officeDocument/2006/relationships" name="Денежный поток" sheetId="7" r:id="Ra492ea5698da45a0"/>
    <x:sheet xmlns:r="http://schemas.openxmlformats.org/officeDocument/2006/relationships" name="Инструкция" sheetId="8" r:id="R6fdcad15eb6a45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m-yy"/>
    <x:numFmt numFmtId="201" formatCode="0.0%"/>
    <x:numFmt numFmtId="202" formatCode="#,##0.00;(#,##0.00);&quot;—&quot;"/>
    <x:numFmt numFmtId="203" formatCode="dd.mm.yy"/>
    <x:numFmt numFmtId="204" formatCode="0.0000"/>
    <x:numFmt numFmtId="205" formatCode="yyyy-mm-dd"/>
  </x:numFmts>
  <x:fonts count="8">
    <x:font>
      <x:sz val="11"/>
      <x:name val="Carlito"/>
    </x:font>
    <x:font>
      <x:sz val="11"/>
      <x:color rgb="FF21142C"/>
      <x:name val="Arial"/>
    </x:font>
    <x:font>
      <x:b/>
      <x:sz val="16"/>
      <x:color rgb="FF392047"/>
      <x:name val="Arial"/>
    </x:font>
    <x:font>
      <x:sz val="11"/>
      <x:color rgb="FF1955AF"/>
      <x:name val="Arial"/>
    </x:font>
    <x:font>
      <x:b/>
      <x:sz val="11"/>
      <x:color rgb="FFFFFFFF"/>
      <x:name val="Arial"/>
    </x:font>
    <x:font>
      <x:sz val="11"/>
      <x:color rgb="FF171717"/>
      <x:name val="Arial"/>
    </x:font>
    <x:font>
      <x:sz val="11"/>
      <x:color rgb="FF187141"/>
      <x:name val="Arial"/>
    </x:font>
    <x:font>
      <x:b/>
      <x:sz val="11"/>
      <x:color rgb="FF2114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D8"/>
      </x:patternFill>
    </x:fill>
    <x:fill>
      <x:patternFill patternType="solid">
        <x:fgColor rgb="FF493051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D78A4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2" borderId="0" xfId="0" applyNumberFormat="1" applyFont="1" applyFill="1" applyBorder="1"/>
    <x:xf numFmtId="200" fontId="3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3" fillId="2" borderId="0" xfId="0" applyNumberFormat="1" applyFont="1" applyFill="1" applyBorder="1"/>
    <x:xf numFmtId="202" fontId="3" fillId="2" borderId="0" xfId="0" applyNumberFormat="1" applyFont="1" applyFill="1" applyBorder="1"/>
    <x:xf numFmtId="202" fontId="1" fillId="0" borderId="0" xfId="0" applyNumberFormat="1" applyFont="1" applyFill="1" applyBorder="1"/>
    <x:xf numFmtId="203" fontId="3" fillId="2" borderId="0" xfId="0" applyNumberFormat="1" applyFont="1" applyFill="1" applyBorder="1"/>
    <x:xf numFmtId="0" fontId="5" fillId="0" borderId="0" xfId="0" applyNumberFormat="1" applyFont="1" applyFill="1" applyBorder="1"/>
    <x:xf numFmtId="202" fontId="5" fillId="0" borderId="0" xfId="0" applyNumberFormat="1" applyFont="1" applyFill="1" applyBorder="1"/>
    <x:xf numFmtId="204" fontId="3" fillId="2" borderId="0" xfId="0" applyNumberFormat="1" applyFont="1" applyFill="1" applyBorder="1"/>
    <x:xf numFmtId="0" fontId="6" fillId="0" borderId="0" xfId="0" applyNumberFormat="1" applyFont="1" applyFill="1" applyBorder="1"/>
    <x:xf numFmtId="201" fontId="5" fillId="0" borderId="0" xfId="0" applyNumberFormat="1" applyFont="1" applyFill="1" applyBorder="1"/>
    <x:xf numFmtId="202" fontId="4" fillId="3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202" fontId="7" fillId="0" borderId="0" xfId="0" applyNumberFormat="1" applyFont="1" applyFill="1" applyBorder="1"/>
    <x:xf numFmtId="202" fontId="1" fillId="0" borderId="0" xfId="0" applyNumberFormat="1" applyFont="1" applyFill="1" applyBorder="1" applyAlignment="1">
      <x:alignment horizontal="right"/>
    </x:xf>
    <x:xf numFmtId="202" fontId="7" fillId="0" borderId="0" xfId="0" applyNumberFormat="1" applyFont="1" applyFill="1" applyBorder="1" applyAlignment="1">
      <x:alignment horizontal="right"/>
    </x:xf>
    <x:xf numFmtId="202" fontId="4" fillId="3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 applyAlignment="1">
      <x:alignment horizontal="center"/>
    </x:xf>
    <x:xf numFmtId="205" fontId="3" fillId="2" borderId="0" xfId="0" applyNumberFormat="1" applyFont="1" applyFill="1" applyBorder="1"/>
  </x:cellXfs>
  <x:cellStyles count="1">
    <x:cellStyle name="Normal" xfId="0"/>
  </x:cellStyles>
  <x:dxfs count="7">
    <x:dxf>
      <x:font>
        <x:b/>
        <x:color rgb="FF9D2020"/>
      </x:font>
      <x:fill>
        <x:patternFill patternType="solid">
          <x:bgColor rgb="FFFFE0DF"/>
        </x:patternFill>
      </x:fill>
    </x:dxf>
    <x:dxf>
      <x:font>
        <x:b/>
        <x:color rgb="FF9D2020"/>
      </x:font>
      <x:fill>
        <x:patternFill patternType="solid">
          <x:bgColor rgb="FFFFE0DF"/>
        </x:patternFill>
      </x:fill>
    </x:dxf>
    <x:dxf>
      <x:font>
        <x:b/>
        <x:color rgb="FF9D2020"/>
      </x:font>
      <x:fill>
        <x:patternFill patternType="solid">
          <x:bgColor rgb="FFFFE0DF"/>
        </x:patternFill>
      </x:fill>
    </x:dxf>
    <x:dxf>
      <x:font>
        <x:b/>
        <x:color rgb="FF9D2020"/>
      </x:font>
      <x:fill>
        <x:patternFill patternType="solid">
          <x:bgColor rgb="FFFFE0DF"/>
        </x:patternFill>
      </x:fill>
    </x:dxf>
    <x:dxf>
      <x:font>
        <x:b/>
        <x:color rgb="FF9D2020"/>
      </x:font>
      <x:fill>
        <x:patternFill patternType="solid">
          <x:bgColor rgb="FFFFE0DF"/>
        </x:patternFill>
      </x:fill>
    </x:dxf>
    <x:dxf>
      <x:font>
        <x:b/>
        <x:color rgb="FF9D2020"/>
      </x:font>
      <x:fill>
        <x:patternFill patternType="solid">
          <x:bgColor rgb="FFFFE0DF"/>
        </x:patternFill>
      </x:fill>
    </x:dxf>
    <x:dxf>
      <x:font>
        <x:b/>
        <x:color rgb="FF9D2020"/>
      </x:font>
      <x:fill>
        <x:patternFill patternType="solid">
          <x:bgColor rgb="FFFFE0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2cb30a4854808" /><Relationship Type="http://schemas.openxmlformats.org/officeDocument/2006/relationships/theme" Target="/xl/theme/theme1.xml" Id="Rdd3529ae82fa418a" /><Relationship Type="http://schemas.openxmlformats.org/officeDocument/2006/relationships/sharedStrings" Target="/xl/sharedStrings.xml" Id="R46e9c8e0a6c44c4f" /><Relationship Type="http://schemas.openxmlformats.org/officeDocument/2006/relationships/worksheet" Target="/xl/worksheets/sheet1.xml" Id="Rb74ed9591eb14c18" /><Relationship Type="http://schemas.openxmlformats.org/officeDocument/2006/relationships/worksheet" Target="/xl/worksheets/sheet2.xml" Id="R3f4c8b30434146ea" /><Relationship Type="http://schemas.openxmlformats.org/officeDocument/2006/relationships/worksheet" Target="/xl/worksheets/sheet3.xml" Id="R8f8810a21ea64a44" /><Relationship Type="http://schemas.openxmlformats.org/officeDocument/2006/relationships/worksheet" Target="/xl/worksheets/sheet4.xml" Id="R13dc0beb6f844114" /><Relationship Type="http://schemas.openxmlformats.org/officeDocument/2006/relationships/worksheet" Target="/xl/worksheets/sheet5.xml" Id="Re9d485ebdf174588" /><Relationship Type="http://schemas.openxmlformats.org/officeDocument/2006/relationships/worksheet" Target="/xl/worksheets/sheet6.xml" Id="R9aa6c7995db543e2" /><Relationship Type="http://schemas.openxmlformats.org/officeDocument/2006/relationships/worksheet" Target="/xl/worksheets/sheet7.xml" Id="Ra492ea5698da45a0" /><Relationship Type="http://schemas.openxmlformats.org/officeDocument/2006/relationships/worksheet" Target="/xl/worksheets/sheet8.xml" Id="R6fdcad15eb6a45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93051"/>
  </x:sheetPr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34" hidden="0" customWidth="1"/>
    <x:col min="4" max="4" width="22" hidden="0" customWidth="1"/>
    <x:col min="5" max="5" width="22" hidden="0" customWidth="1"/>
    <x:col min="6" max="6" width="22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5" customHeight="1">
      <x:c r="A2" s="1"/>
      <x:c r="B2" s="1"/>
      <x:c r="C2" s="2" t="str">
        <x:v>Бюджет агентства за месяц</x:v>
      </x:c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</x:row>
    <x:row r="4" ht="25" customHeight="1">
      <x:c r="A4" s="1"/>
      <x:c r="B4" s="1"/>
      <x:c r="C4" s="1" t="str">
        <x:v>Период</x:v>
      </x:c>
      <x:c r="D4" s="4" t="n">
        <x:f>'Настройки'!D5</x:f>
        <x:v>46296</x:v>
      </x:c>
      <x:c r="E4" s="1"/>
      <x:c r="F4" s="1" t="str">
        <x:v>Валюта</x:v>
      </x:c>
      <x:c r="G4" s="1" t="str">
        <x:f>'Настройки'!D6</x:f>
        <x:v>USD</x:v>
      </x:c>
      <x:c r="H4" s="1"/>
      <x:c r="I4" s="1"/>
      <x:c r="J4" s="1"/>
    </x:row>
    <x:row r="5" ht="25" customHeight="1">
      <x:c r="A5" s="1"/>
      <x:c r="B5" s="1"/>
      <x:c r="C5" s="1" t="str">
        <x:v>Выбранный план</x:v>
      </x:c>
      <x:c r="D5" s="30" t="str">
        <x:f>CHOOSE('Сценарии'!D4,"Осторожный","Базовый","Высокий")</x:f>
        <x:v>Базовый</x:v>
      </x:c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38" customHeight="1">
      <x:c r="A7" s="1"/>
      <x:c r="B7" s="1"/>
      <x:c r="C7" s="14" t="str">
        <x:v>За месяц</x:v>
      </x:c>
      <x:c r="D7" s="14" t="str">
        <x:v>План</x:v>
      </x:c>
      <x:c r="E7" s="14" t="str">
        <x:v>Факт</x:v>
      </x:c>
      <x:c r="F7" s="14" t="str">
        <x:v>Факт − план</x:v>
      </x:c>
      <x:c r="G7" s="1"/>
      <x:c r="H7" s="1"/>
      <x:c r="I7" s="1"/>
      <x:c r="J7" s="1"/>
    </x:row>
    <x:row r="8" ht="25" customHeight="1">
      <x:c r="A8" s="1"/>
      <x:c r="B8" s="1"/>
      <x:c r="C8" s="1" t="str">
        <x:v>Поступления</x:v>
      </x:c>
      <x:c r="D8" s="27" t="n">
        <x:f>'Сценарии'!D7</x:f>
        <x:v>10000</x:v>
      </x:c>
      <x:c r="E8" s="27" t="n">
        <x:f>IF(AND(ISNUMBER('Настройки'!$D$5),'Настройки'!$D$5&gt;=1),IF('Поступления'!$D$34&gt;0,NA(),SUMIFS('Поступления'!$E$7:$E$26,'Поступления'!$C$7:$C$26,"&gt;="&amp;DATE(YEAR('Настройки'!$D$5),MONTH('Настройки'!$D$5),1),'Поступления'!$C$7:$C$26,"&lt;"&amp;EDATE(DATE(YEAR('Настройки'!$D$5),MONTH('Настройки'!$D$5),1),1))),NA())</x:f>
        <x:v>10000</x:v>
      </x:c>
      <x:c r="F8" s="27" t="n">
        <x:f>E8-D8</x:f>
        <x:v>0</x:v>
      </x:c>
      <x:c r="G8" s="1"/>
      <x:c r="H8" s="1"/>
      <x:c r="I8" s="1"/>
      <x:c r="J8" s="1"/>
    </x:row>
    <x:row r="9" ht="25" customHeight="1">
      <x:c r="A9" s="1"/>
      <x:c r="B9" s="1"/>
      <x:c r="C9" s="1" t="str">
        <x:v>После платформы</x:v>
      </x:c>
      <x:c r="D9" s="27" t="n">
        <x:f>'Сценарии'!D25</x:f>
        <x:v>7600</x:v>
      </x:c>
      <x:c r="E9" s="27" t="n">
        <x:f>IF(AND(ISNUMBER('Настройки'!$D$5),'Настройки'!$D$5&gt;=1),IF('Поступления'!$D$34&gt;0,NA(),SUMIFS('Поступления'!$M$7:$M$26,'Поступления'!$C$7:$C$26,"&gt;="&amp;DATE(YEAR('Настройки'!$D$5),MONTH('Настройки'!$D$5),1),'Поступления'!$C$7:$C$26,"&lt;"&amp;EDATE(DATE(YEAR('Настройки'!$D$5),MONTH('Настройки'!$D$5),1),1))),NA())</x:f>
        <x:v>7600</x:v>
      </x:c>
      <x:c r="F9" s="27" t="n">
        <x:f>E9-D9</x:f>
        <x:v>0</x:v>
      </x:c>
      <x:c r="G9" s="1"/>
      <x:c r="H9" s="1"/>
      <x:c r="I9" s="1"/>
      <x:c r="J9" s="1"/>
    </x:row>
    <x:row r="10" ht="25" customHeight="1">
      <x:c r="A10" s="1"/>
      <x:c r="B10" s="1"/>
      <x:c r="C10" s="1" t="str">
        <x:v>Выплата модели</x:v>
      </x:c>
      <x:c r="D10" s="27" t="n">
        <x:f>'Сценарии'!D26</x:f>
        <x:v>3800</x:v>
      </x:c>
      <x:c r="E10" s="27" t="n">
        <x:f>IF(AND(ISNUMBER('Настройки'!$D$5),'Настройки'!$D$5&gt;=1),IF('Поступления'!$D$34&gt;0,NA(),SUMIFS('Поступления'!$N$7:$N$26,'Поступления'!$C$7:$C$26,"&gt;="&amp;DATE(YEAR('Настройки'!$D$5),MONTH('Настройки'!$D$5),1),'Поступления'!$C$7:$C$26,"&lt;"&amp;EDATE(DATE(YEAR('Настройки'!$D$5),MONTH('Настройки'!$D$5),1),1))),NA())</x:f>
        <x:v>3800</x:v>
      </x:c>
      <x:c r="F10" s="27" t="n">
        <x:f>E10-D10</x:f>
        <x:v>0</x:v>
      </x:c>
      <x:c r="G10" s="1"/>
      <x:c r="H10" s="1"/>
      <x:c r="I10" s="1"/>
      <x:c r="J10" s="1"/>
    </x:row>
    <x:row r="11" ht="25" customHeight="1">
      <x:c r="A11" s="1"/>
      <x:c r="B11" s="1"/>
      <x:c r="C11" s="1" t="str">
        <x:v>Доход агентства</x:v>
      </x:c>
      <x:c r="D11" s="27" t="n">
        <x:f>'Сценарии'!D27</x:f>
        <x:v>3800</x:v>
      </x:c>
      <x:c r="E11" s="27" t="n">
        <x:f>IF(AND(ISNUMBER('Настройки'!$D$5),'Настройки'!$D$5&gt;=1),IF('Поступления'!$D$34&gt;0,NA(),SUMIFS('Поступления'!$O$7:$O$26,'Поступления'!$C$7:$C$26,"&gt;="&amp;DATE(YEAR('Настройки'!$D$5),MONTH('Настройки'!$D$5),1),'Поступления'!$C$7:$C$26,"&lt;"&amp;EDATE(DATE(YEAR('Настройки'!$D$5),MONTH('Настройки'!$D$5),1),1))),NA())</x:f>
        <x:v>3800</x:v>
      </x:c>
      <x:c r="F11" s="27" t="n">
        <x:f>E11-D11</x:f>
        <x:v>0</x:v>
      </x:c>
      <x:c r="G11" s="1"/>
      <x:c r="H11" s="1"/>
      <x:c r="I11" s="1"/>
      <x:c r="J11" s="1"/>
    </x:row>
    <x:row r="12" ht="25" customHeight="1">
      <x:c r="A12" s="1"/>
      <x:c r="B12" s="1"/>
      <x:c r="C12" s="1" t="str">
        <x:v>Реферал</x:v>
      </x:c>
      <x:c r="D12" s="27" t="n">
        <x:f>'Сценарии'!D28</x:f>
        <x:v>380</x:v>
      </x:c>
      <x:c r="E12" s="27" t="n">
        <x:f>IF(AND(ISNUMBER('Настройки'!$D$5),'Настройки'!$D$5&gt;=1),IF('Поступления'!$D$34&gt;0,NA(),SUMIFS('Поступления'!$P$7:$P$26,'Поступления'!$C$7:$C$26,"&gt;="&amp;DATE(YEAR('Настройки'!$D$5),MONTH('Настройки'!$D$5),1),'Поступления'!$C$7:$C$26,"&lt;"&amp;EDATE(DATE(YEAR('Настройки'!$D$5),MONTH('Настройки'!$D$5),1),1))),NA())</x:f>
        <x:v>380</x:v>
      </x:c>
      <x:c r="F12" s="27" t="n">
        <x:f>E12-D12</x:f>
        <x:v>0</x:v>
      </x:c>
      <x:c r="G12" s="1"/>
      <x:c r="H12" s="1"/>
      <x:c r="I12" s="1"/>
      <x:c r="J12" s="1"/>
    </x:row>
    <x:row r="13" ht="25" customHeight="1">
      <x:c r="A13" s="1"/>
      <x:c r="B13" s="1"/>
      <x:c r="C13" s="1" t="str">
        <x:v>Затраты месяца</x:v>
      </x:c>
      <x:c r="D13" s="27" t="n">
        <x:f>'Сценарии'!D29+'Сценарии'!D30</x:f>
        <x:v>1100</x:v>
      </x:c>
      <x:c r="E13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)),NA())</x:f>
        <x:v>1100</x:v>
      </x:c>
      <x:c r="F13" s="27" t="n">
        <x:f>E13-D13</x:f>
        <x:v>0</x:v>
      </x:c>
      <x:c r="G13" s="1"/>
      <x:c r="H13" s="1"/>
      <x:c r="I13" s="1"/>
      <x:c r="J13" s="1"/>
    </x:row>
    <x:row r="14" ht="25" customHeight="1">
      <x:c r="A14" s="1"/>
      <x:c r="B14" s="1"/>
      <x:c r="C14" s="25" t="str">
        <x:v>Прибыль</x:v>
      </x:c>
      <x:c r="D14" s="28" t="n">
        <x:f>'Сценарии'!D31</x:f>
        <x:v>2320</x:v>
      </x:c>
      <x:c r="E14" s="28" t="n">
        <x:f>E11-E12-E13</x:f>
        <x:v>2320</x:v>
      </x:c>
      <x:c r="F14" s="28" t="n">
        <x:f>E14-D14</x:f>
        <x:v>0</x:v>
      </x:c>
      <x:c r="G14" s="1"/>
      <x:c r="H14" s="1"/>
      <x:c r="I14" s="1"/>
      <x:c r="J14" s="1"/>
    </x:row>
    <x:row r="15" ht="25" customHeight="1">
      <x:c r="A15" s="1"/>
      <x:c r="B15" s="1"/>
      <x:c r="C15" s="1"/>
      <x:c r="D15" s="27"/>
      <x:c r="E15" s="27"/>
      <x:c r="F15" s="27"/>
      <x:c r="G15" s="1"/>
      <x:c r="H15" s="1"/>
      <x:c r="I15" s="1"/>
      <x:c r="J15" s="1"/>
    </x:row>
    <x:row r="16" ht="25" customHeight="1">
      <x:c r="A16" s="1"/>
      <x:c r="B16" s="1"/>
      <x:c r="C16" s="1"/>
      <x:c r="D16" s="27"/>
      <x:c r="E16" s="27"/>
      <x:c r="F16" s="27"/>
      <x:c r="G16" s="1"/>
      <x:c r="H16" s="1"/>
      <x:c r="I16" s="1"/>
      <x:c r="J16" s="1"/>
    </x:row>
    <x:row r="17" ht="38" customHeight="1">
      <x:c r="A17" s="1"/>
      <x:c r="B17" s="1"/>
      <x:c r="C17" s="14" t="str">
        <x:v>Затраты по категориям</x:v>
      </x:c>
      <x:c r="D17" s="29" t="str">
        <x:v>План</x:v>
      </x:c>
      <x:c r="E17" s="29" t="str">
        <x:v>Факт</x:v>
      </x:c>
      <x:c r="F17" s="29" t="str">
        <x:v>Перерасход / экономия</x:v>
      </x:c>
      <x:c r="G17" s="1"/>
      <x:c r="H17" s="1"/>
      <x:c r="I17" s="1"/>
      <x:c r="J17" s="1"/>
    </x:row>
    <x:row r="18" ht="25" customHeight="1">
      <x:c r="A18" s="1"/>
      <x:c r="B18" s="1"/>
      <x:c r="C18" s="1" t="str">
        <x:v>Команда и подрядчики</x:v>
      </x:c>
      <x:c r="D18" s="27" t="n">
        <x:f>'Сценарии'!D12</x:f>
        <x:v>400</x:v>
      </x:c>
      <x:c r="E18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18)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18)),NA())</x:f>
        <x:v>400</x:v>
      </x:c>
      <x:c r="F18" s="27" t="n">
        <x:f>E18-D18</x:f>
        <x:v>0</x:v>
      </x:c>
      <x:c r="G18" s="1"/>
      <x:c r="H18" s="1"/>
      <x:c r="I18" s="1"/>
      <x:c r="J18" s="1"/>
    </x:row>
    <x:row r="19" ht="25" customHeight="1">
      <x:c r="A19" s="1"/>
      <x:c r="B19" s="1"/>
      <x:c r="C19" s="1" t="str">
        <x:v>Скаутинг</x:v>
      </x:c>
      <x:c r="D19" s="27" t="n">
        <x:f>'Сценарии'!D13</x:f>
        <x:v>0</x:v>
      </x:c>
      <x:c r="E19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19)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19)),NA())</x:f>
        <x:v>0</x:v>
      </x:c>
      <x:c r="F19" s="27" t="n">
        <x:f>E19-D19</x:f>
        <x:v>0</x:v>
      </x:c>
      <x:c r="G19" s="1"/>
      <x:c r="H19" s="1"/>
      <x:c r="I19" s="1"/>
      <x:c r="J19" s="1"/>
    </x:row>
    <x:row r="20" ht="25" customHeight="1">
      <x:c r="A20" s="1"/>
      <x:c r="B20" s="1"/>
      <x:c r="C20" s="1" t="str">
        <x:v>Маркетинг</x:v>
      </x:c>
      <x:c r="D20" s="27" t="n">
        <x:f>'Сценарии'!D14</x:f>
        <x:v>200</x:v>
      </x:c>
      <x:c r="E20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20)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20)),NA())</x:f>
        <x:v>200</x:v>
      </x:c>
      <x:c r="F20" s="27" t="n">
        <x:f>E20-D20</x:f>
        <x:v>0</x:v>
      </x:c>
      <x:c r="G20" s="1"/>
      <x:c r="H20" s="1"/>
      <x:c r="I20" s="1"/>
      <x:c r="J20" s="1"/>
    </x:row>
    <x:row r="21" ht="25" customHeight="1">
      <x:c r="A21" s="1"/>
      <x:c r="B21" s="1"/>
      <x:c r="C21" s="1" t="str">
        <x:v>Производство контента</x:v>
      </x:c>
      <x:c r="D21" s="27" t="n">
        <x:f>'Сценарии'!D15</x:f>
        <x:v>200</x:v>
      </x:c>
      <x:c r="E21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21)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21)),NA())</x:f>
        <x:v>200</x:v>
      </x:c>
      <x:c r="F21" s="27" t="n">
        <x:f>E21-D21</x:f>
        <x:v>0</x:v>
      </x:c>
      <x:c r="G21" s="1"/>
      <x:c r="H21" s="1"/>
      <x:c r="I21" s="1"/>
      <x:c r="J21" s="1"/>
    </x:row>
    <x:row r="22" ht="25" customHeight="1">
      <x:c r="A22" s="1"/>
      <x:c r="B22" s="1"/>
      <x:c r="C22" s="1" t="str">
        <x:v>Сервисы и связь</x:v>
      </x:c>
      <x:c r="D22" s="27" t="n">
        <x:f>'Сценарии'!D16</x:f>
        <x:v>100</x:v>
      </x:c>
      <x:c r="E22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22)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22)),NA())</x:f>
        <x:v>100</x:v>
      </x:c>
      <x:c r="F22" s="27" t="n">
        <x:f>E22-D22</x:f>
        <x:v>0</x:v>
      </x:c>
      <x:c r="G22" s="1"/>
      <x:c r="H22" s="1"/>
      <x:c r="I22" s="1"/>
      <x:c r="J22" s="1"/>
    </x:row>
    <x:row r="23" ht="25" customHeight="1">
      <x:c r="A23" s="1"/>
      <x:c r="B23" s="1"/>
      <x:c r="C23" s="1" t="str">
        <x:v>Аренда и студия</x:v>
      </x:c>
      <x:c r="D23" s="27" t="n">
        <x:f>'Сценарии'!D17</x:f>
        <x:v>100</x:v>
      </x:c>
      <x:c r="E23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23)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23)),NA())</x:f>
        <x:v>100</x:v>
      </x:c>
      <x:c r="F23" s="27" t="n">
        <x:f>E23-D23</x:f>
        <x:v>0</x:v>
      </x:c>
      <x:c r="G23" s="1"/>
      <x:c r="H23" s="1"/>
      <x:c r="I23" s="1"/>
      <x:c r="J23" s="1"/>
    </x:row>
    <x:row r="24" ht="25" customHeight="1">
      <x:c r="A24" s="1"/>
      <x:c r="B24" s="1"/>
      <x:c r="C24" s="1" t="str">
        <x:v>Оборудование</x:v>
      </x:c>
      <x:c r="D24" s="27" t="n">
        <x:f>'Сценарии'!D18+'Сценарии'!D30</x:f>
        <x:v>100</x:v>
      </x:c>
      <x:c r="E24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24)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24)),NA())</x:f>
        <x:v>100</x:v>
      </x:c>
      <x:c r="F24" s="27" t="n">
        <x:f>E24-D24</x:f>
        <x:v>0</x:v>
      </x:c>
      <x:c r="G24" s="1"/>
      <x:c r="H24" s="1"/>
      <x:c r="I24" s="1"/>
      <x:c r="J24" s="1"/>
    </x:row>
    <x:row r="25" ht="25" customHeight="1">
      <x:c r="A25" s="1"/>
      <x:c r="B25" s="1"/>
      <x:c r="C25" s="1" t="str">
        <x:v>Прочее</x:v>
      </x:c>
      <x:c r="D25" s="27" t="n">
        <x:f>'Сценарии'!D19</x:f>
        <x:v>0</x:v>
      </x:c>
      <x:c r="E25" s="27" t="n">
        <x:f>IF(AND(ISNUMBER('Настройки'!$D$5),'Настройки'!$D$5&gt;=1),IF('Расходы'!$D$34&gt;0,NA(),SUMIFS('Расходы'!$N$7:$N$26,'Расходы'!$C$7:$C$26,"&gt;="&amp;DATE(YEAR('Настройки'!$D$5),MONTH('Настройки'!$D$5),1),'Расходы'!$C$7:$C$26,"&lt;"&amp;EDATE(DATE(YEAR('Настройки'!$D$5),MONTH('Настройки'!$D$5),1),1),'Расходы'!$E$7:$E$26,C25)),NA())+IF(AND(ISNUMBER('Настройки'!$D$5),'Настройки'!$D$5&gt;=1),IF('Команда'!$D$34&gt;0,NA(),SUMIFS('Команда'!$J$7:$J$26,'Команда'!$C$7:$C$26,"&gt;="&amp;DATE(YEAR('Настройки'!$D$5),MONTH('Настройки'!$D$5),1),'Команда'!$C$7:$C$26,"&lt;"&amp;EDATE(DATE(YEAR('Настройки'!$D$5),MONTH('Настройки'!$D$5),1),1),'Команда'!$L$7:$L$26,C25)),NA())</x:f>
        <x:v>0</x:v>
      </x:c>
      <x:c r="F25" s="27" t="n">
        <x:f>E25-D25</x:f>
        <x:v>0</x:v>
      </x:c>
      <x:c r="G25" s="1"/>
      <x:c r="H25" s="1"/>
      <x:c r="I25" s="1"/>
      <x:c r="J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8" customHeight="1">
      <x:c r="A28" s="1"/>
      <x:c r="B28" s="1"/>
      <x:c r="C28" s="14" t="str">
        <x:v>Деньги на счёте</x:v>
      </x:c>
      <x:c r="D28" s="14" t="str">
        <x:v>Факт</x:v>
      </x:c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 t="str">
        <x:v>На начало</x:v>
      </x:c>
      <x:c r="D29" s="17" t="n">
        <x:f>'Настройки'!D7</x:f>
        <x:v>0</x:v>
      </x:c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 t="str">
        <x:v>Получено</x:v>
      </x:c>
      <x:c r="D30" s="17" t="n">
        <x:f>IF(AND(ISNUMBER('Настройки'!$D$5),'Настройки'!$D$5&gt;=1),IF('Денежный поток'!$D$34&gt;0,NA(),SUMIFS('Денежный поток'!$I$7:$I$26,'Денежный поток'!$C$7:$C$26,"&gt;="&amp;DATE(YEAR('Настройки'!$D$5),MONTH('Настройки'!$D$5),1),'Денежный поток'!$C$7:$C$26,"&lt;"&amp;EDATE(DATE(YEAR('Настройки'!$D$5),MONTH('Настройки'!$D$5),1),1),'Денежный поток'!$E$7:$E$26,"Приход")),NA())</x:f>
        <x:v>3800</x:v>
      </x:c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 t="str">
        <x:v>Оплачено</x:v>
      </x:c>
      <x:c r="D31" s="17" t="n">
        <x:f>IF(AND(ISNUMBER('Настройки'!$D$5),'Настройки'!$D$5&gt;=1),IF('Денежный поток'!$D$34&gt;0,NA(),SUMIFS('Денежный поток'!$I$7:$I$26,'Денежный поток'!$C$7:$C$26,"&gt;="&amp;DATE(YEAR('Настройки'!$D$5),MONTH('Настройки'!$D$5),1),'Денежный поток'!$C$7:$C$26,"&lt;"&amp;EDATE(DATE(YEAR('Настройки'!$D$5),MONTH('Настройки'!$D$5),1),1),'Денежный поток'!$E$7:$E$26,"Расход")),NA())</x:f>
        <x:v>2580</x:v>
      </x:c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 t="str">
        <x:v>На конец</x:v>
      </x:c>
      <x:c r="D32" s="17" t="n">
        <x:f>D29+D30-D31</x:f>
        <x:v>1220</x:v>
      </x:c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7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7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 t="str">
        <x:v>Контроль: категории − затраты</x:v>
      </x:c>
      <x:c r="D35" s="17" t="n">
        <x:f>SUM(E18:E25)-E13</x:f>
        <x:v>0</x:v>
      </x:c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 t="str">
        <x:v>Строк с ошибками</x:v>
      </x:c>
      <x:c r="D37" s="1" t="n">
        <x:f>SUM('Поступления'!D34,'Расходы'!D34,'Команда'!D34,'Денежный поток'!D34)</x:f>
        <x:v>0</x:v>
      </x:c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 t="str">
        <x:v>Если есть ошибки, исправь строки журналов. #N/A означает недоступный расчёт, не ноль.</x:v>
      </x:c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</x:sheetData>
  <x:conditionalFormatting sqref="D37:D37">
    <x:cfRule type="cellIs" dxfId="4" priority="1" operator="greaterThan">
      <x:formula>0</x:formula>
    </x:cfRule>
  </x:conditionalFormatting>
  <x:conditionalFormatting sqref="E14:E14">
    <x:cfRule type="cellIs" dxfId="5" priority="2" operator="lessThan">
      <x:formula>0</x:formula>
    </x:cfRule>
  </x:conditionalFormatting>
  <x:conditionalFormatting sqref="D35:D35">
    <x:cfRule type="expression" dxfId="6" priority="3">
      <x:formula>ABS(D35)&gt;0.005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E759F"/>
  </x:sheetPr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28" hidden="0" customWidth="1"/>
    <x:col min="4" max="4" width="22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5" customHeight="1">
      <x:c r="A2" s="1"/>
      <x:c r="B2" s="1"/>
      <x:c r="C2" s="2" t="str">
        <x:v>Настройки</x:v>
      </x:c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1" t="str">
        <x:v>Месяц учёта</x:v>
      </x:c>
      <x:c r="D5" s="7" t="n">
        <x:v>46296</x:v>
      </x:c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 t="str">
        <x:v>Базовая валюта</x:v>
      </x:c>
      <x:c r="D6" s="8" t="str">
        <x:v>USD</x:v>
      </x:c>
      <x:c r="E6" s="1"/>
      <x:c r="F6" s="1"/>
      <x:c r="G6" s="1"/>
      <x:c r="H6" s="1"/>
      <x:c r="I6" s="1"/>
      <x:c r="J6" s="1"/>
    </x:row>
    <x:row r="7" ht="25" customHeight="1">
      <x:c r="A7" s="1"/>
      <x:c r="B7" s="1"/>
      <x:c r="C7" s="1" t="str">
        <x:v>Деньги на начало</x:v>
      </x:c>
      <x:c r="D7" s="8" t="n">
        <x:v>0</x:v>
      </x:c>
      <x:c r="E7" s="1"/>
      <x:c r="F7" s="1"/>
      <x:c r="G7" s="1"/>
      <x:c r="H7" s="1"/>
      <x:c r="I7" s="1"/>
      <x:c r="J7" s="1"/>
    </x:row>
    <x:row r="8" ht="25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 ht="25" customHeight="1">
      <x:c r="A10" s="1"/>
      <x:c r="B10" s="1"/>
      <x:c r="C10" s="9" t="str">
        <x:v>Жёлтые ячейки — ввод. Синие числа — допущения. Формулы не перезаписывай.</x:v>
      </x:c>
      <x:c r="D10" s="9"/>
      <x:c r="E10" s="9"/>
      <x:c r="F10" s="9"/>
      <x:c r="G10" s="9"/>
      <x:c r="H10" s="9"/>
      <x:c r="I10" s="9"/>
      <x:c r="J10" s="9"/>
    </x:row>
    <x:row r="11" ht="25" customHeight="1">
      <x:c r="A11" s="1"/>
      <x:c r="B11" s="1"/>
      <x:c r="C11" s="9"/>
      <x:c r="D11" s="9"/>
      <x:c r="E11" s="9"/>
      <x:c r="F11" s="9"/>
      <x:c r="G11" s="9"/>
      <x:c r="H11" s="9"/>
      <x:c r="I11" s="9"/>
      <x:c r="J11" s="9"/>
    </x:row>
    <x:row r="12" ht="25" customHeight="1">
      <x:c r="A12" s="1"/>
      <x:c r="B12" s="1"/>
      <x:c r="C12" s="9" t="str">
        <x:v>Одна валюта в сводке. Для иной валюты укажи ручной курс к базовой.</x:v>
      </x:c>
      <x:c r="D12" s="9"/>
      <x:c r="E12" s="9"/>
      <x:c r="F12" s="9"/>
      <x:c r="G12" s="9"/>
      <x:c r="H12" s="9"/>
      <x:c r="I12" s="9"/>
      <x:c r="J12" s="9"/>
    </x:row>
    <x:row r="13" ht="25" customHeight="1">
      <x:c r="A13" s="1"/>
      <x:c r="B13" s="1"/>
      <x:c r="C13" s="9"/>
      <x:c r="D13" s="9"/>
      <x:c r="E13" s="9"/>
      <x:c r="F13" s="9"/>
      <x:c r="G13" s="9"/>
      <x:c r="H13" s="9"/>
      <x:c r="I13" s="9"/>
      <x:c r="J13" s="9"/>
    </x:row>
    <x:row r="14" ht="25" customHeight="1">
      <x:c r="A14" s="1"/>
      <x:c r="B14" s="1"/>
      <x:c r="C14" s="9" t="str">
        <x:v>Суммы в примере придуманы. Это не реальные показатели и не рекомендуемые ставки.</x:v>
      </x:c>
      <x:c r="D14" s="9"/>
      <x:c r="E14" s="9"/>
      <x:c r="F14" s="9"/>
      <x:c r="G14" s="9"/>
      <x:c r="H14" s="9"/>
      <x:c r="I14" s="9"/>
      <x:c r="J14" s="9"/>
    </x:row>
    <x:row r="15" ht="25" customHeight="1">
      <x:c r="A15" s="1"/>
      <x:c r="B15" s="1"/>
      <x:c r="C15" s="9"/>
      <x:c r="D15" s="9"/>
      <x:c r="E15" s="9"/>
      <x:c r="F15" s="9"/>
      <x:c r="G15" s="9"/>
      <x:c r="H15" s="9"/>
      <x:c r="I15" s="9"/>
      <x:c r="J15" s="9"/>
    </x:row>
    <x:row r="16" ht="25" customHeight="1">
      <x:c r="A16" s="1"/>
      <x:c r="B16" s="1"/>
      <x:c r="C16" s="9" t="str">
        <x:v>Период фильтруется по датам, начиная с месяца в D5. Нужны настоящие даты Excel.</x:v>
      </x:c>
      <x:c r="D16" s="9"/>
      <x:c r="E16" s="9"/>
      <x:c r="F16" s="9"/>
      <x:c r="G16" s="9"/>
      <x:c r="H16" s="9"/>
      <x:c r="I16" s="9"/>
      <x:c r="J16" s="9"/>
    </x:row>
    <x:row r="17" ht="25" customHeight="1">
      <x:c r="A17" s="1"/>
      <x:c r="B17" s="1"/>
      <x:c r="C17" s="9"/>
      <x:c r="D17" s="9"/>
      <x:c r="E17" s="9"/>
      <x:c r="F17" s="9"/>
      <x:c r="G17" s="9"/>
      <x:c r="H17" s="9"/>
      <x:c r="I17" s="9"/>
      <x:c r="J17" s="9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5" customHeight="1">
      <x:c r="A21" s="1"/>
      <x:c r="B21" s="1"/>
      <x:c r="C21" s="1" t="str">
        <x:v>Команда и подрядчики</x:v>
      </x:c>
      <x:c r="D21" s="1"/>
      <x:c r="E21" s="1"/>
      <x:c r="F21" s="1"/>
      <x:c r="G21" s="1"/>
      <x:c r="H21" s="1"/>
      <x:c r="I21" s="1"/>
      <x:c r="J21" s="1"/>
    </x:row>
    <x:row r="22" ht="25" customHeight="1">
      <x:c r="A22" s="1"/>
      <x:c r="B22" s="1"/>
      <x:c r="C22" s="1" t="str">
        <x:v>Скаутинг</x:v>
      </x:c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/>
      <x:c r="C23" s="1" t="str">
        <x:v>Маркетинг</x:v>
      </x:c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 t="str">
        <x:v>Производство контента</x:v>
      </x:c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/>
      <x:c r="C25" s="1" t="str">
        <x:v>Сервисы и связь</x:v>
      </x:c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1" t="str">
        <x:v>Аренда и студия</x:v>
      </x:c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 t="str">
        <x:v>Оборудование</x:v>
      </x:c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 t="str">
        <x:v>Прочее</x:v>
      </x:c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</x:sheetData>
  <x:mergeCells>
    <x:mergeCell ref="C10:J11"/>
    <x:mergeCell ref="C12:J13"/>
    <x:mergeCell ref="C14:J15"/>
    <x:mergeCell ref="C16:J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19" hidden="0" customWidth="1"/>
    <x:col min="4" max="4" width="24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24" hidden="0" customWidth="1"/>
    <x:col min="10" max="10" width="24" hidden="0" customWidth="1"/>
    <x:col min="11" max="11" width="24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24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 ht="25" customHeight="1">
      <x:c r="A2" s="1"/>
      <x:c r="B2" s="1"/>
      <x:c r="C2" s="2" t="str">
        <x:v>Поступления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 ht="38" customHeight="1">
      <x:c r="A6" s="1"/>
      <x:c r="B6" s="1"/>
      <x:c r="C6" s="14" t="str">
        <x:v>Дата</x:v>
      </x:c>
      <x:c r="D6" s="14" t="str">
        <x:v>Проект / метка</x:v>
      </x:c>
      <x:c r="E6" s="14" t="str">
        <x:v>Поступления</x:v>
      </x:c>
      <x:c r="F6" s="14" t="str">
        <x:v>Возвраты</x:v>
      </x:c>
      <x:c r="G6" s="14" t="str">
        <x:v>Платформа, %</x:v>
      </x:c>
      <x:c r="H6" s="14" t="str">
        <x:v>Агентство, %</x:v>
      </x:c>
      <x:c r="I6" s="14" t="str">
        <x:v>База модели</x:v>
      </x:c>
      <x:c r="J6" s="14" t="str">
        <x:v>Реферал, %</x:v>
      </x:c>
      <x:c r="K6" s="14" t="str">
        <x:v>База реферала</x:v>
      </x:c>
      <x:c r="L6" s="14" t="str">
        <x:v>Платформа</x:v>
      </x:c>
      <x:c r="M6" s="14" t="str">
        <x:v>После платформы</x:v>
      </x:c>
      <x:c r="N6" s="14" t="str">
        <x:v>Модели</x:v>
      </x:c>
      <x:c r="O6" s="14" t="str">
        <x:v>Агентству</x:v>
      </x:c>
      <x:c r="P6" s="14" t="str">
        <x:v>Реферал</x:v>
      </x:c>
      <x:c r="Q6" s="14" t="str">
        <x:v>После реферала</x:v>
      </x:c>
      <x:c r="R6" s="14" t="str">
        <x:v>Проверка</x:v>
      </x:c>
    </x:row>
    <x:row r="7" ht="25" customHeight="1">
      <x:c r="A7" s="1"/>
      <x:c r="B7" s="1"/>
      <x:c r="C7" s="31" t="n">
        <x:v>46310</x:v>
      </x:c>
      <x:c r="D7" s="8" t="str">
        <x:v>Учебный проект A</x:v>
      </x:c>
      <x:c r="E7" s="16" t="n">
        <x:v>10000</x:v>
      </x:c>
      <x:c r="F7" s="16" t="n">
        <x:v>500</x:v>
      </x:c>
      <x:c r="G7" s="15" t="n">
        <x:v>0.2</x:v>
      </x:c>
      <x:c r="H7" s="15" t="n">
        <x:v>0.5</x:v>
      </x:c>
      <x:c r="I7" s="8" t="str">
        <x:v>После платформы</x:v>
      </x:c>
      <x:c r="J7" s="15" t="n">
        <x:v>0.1</x:v>
      </x:c>
      <x:c r="K7" s="8" t="str">
        <x:v>Агентство</x:v>
      </x:c>
      <x:c r="L7" s="20" t="n">
        <x:f>IF(R7="","",IF(R7="OK",(E7-F7)*G7,NA()))</x:f>
        <x:v>1900</x:v>
      </x:c>
      <x:c r="M7" s="20" t="n">
        <x:f>IF(R7="","",IF(R7="OK",E7-F7-L7,NA()))</x:f>
        <x:v>7600</x:v>
      </x:c>
      <x:c r="N7" s="20" t="n">
        <x:f>IF(R7="","",IF(R7="OK",IF(I7="Поступления",E7,M7)*(1-H7),NA()))</x:f>
        <x:v>3800</x:v>
      </x:c>
      <x:c r="O7" s="20" t="n">
        <x:f>IF(R7="","",IF(R7="OK",M7-N7,NA()))</x:f>
        <x:v>3800</x:v>
      </x:c>
      <x:c r="P7" s="20" t="n">
        <x:f>IF(R7="","",IF(R7="OK",IF(K7="Поступления",E7,IF(K7="После платформы",M7,MAX(0,O7)))*J7,NA()))</x:f>
        <x:v>380</x:v>
      </x:c>
      <x:c r="Q7" s="20" t="n">
        <x:f>IF(R7="","",IF(R7="OK",O7-P7,NA()))</x:f>
        <x:v>3420</x:v>
      </x:c>
      <x:c r="R7" s="19" t="str">
        <x:f>IF(COUNTA(C7:K7)=0,"",IF(AND(ISNUMBER(C7),C7&gt;=1,ISNUMBER(E7),E7&gt;=0,ISNUMBER(F7),F7&gt;=0,F7&lt;=E7,ISNUMBER(G7),G7&gt;=0,G7&lt;=1,ISNUMBER(H7),H7&gt;=0,H7&lt;=1,ISNUMBER(J7),J7&gt;=0,J7&lt;=1,OR(I7="После платформы",I7="Поступления"),OR(K7="Агентство",K7="После платформы",K7="Поступления")),"OK","Проверь ввод"))</x:f>
        <x:v>OK</x:v>
      </x:c>
    </x:row>
    <x:row r="8" ht="25" customHeight="1">
      <x:c r="A8" s="1"/>
      <x:c r="B8" s="1"/>
      <x:c r="C8" s="31"/>
      <x:c r="D8" s="8"/>
      <x:c r="E8" s="16"/>
      <x:c r="F8" s="16"/>
      <x:c r="G8" s="15"/>
      <x:c r="H8" s="15"/>
      <x:c r="I8" s="8"/>
      <x:c r="J8" s="15"/>
      <x:c r="K8" s="8"/>
      <x:c r="L8" s="20" t="str">
        <x:f>IF(R8="","",IF(R8="OK",(E8-F8)*G8,NA()))</x:f>
      </x:c>
      <x:c r="M8" s="20" t="str">
        <x:f>IF(R8="","",IF(R8="OK",E8-F8-L8,NA()))</x:f>
      </x:c>
      <x:c r="N8" s="20" t="str">
        <x:f>IF(R8="","",IF(R8="OK",IF(I8="Поступления",E8,M8)*(1-H8),NA()))</x:f>
      </x:c>
      <x:c r="O8" s="20" t="str">
        <x:f>IF(R8="","",IF(R8="OK",M8-N8,NA()))</x:f>
      </x:c>
      <x:c r="P8" s="20" t="str">
        <x:f>IF(R8="","",IF(R8="OK",IF(K8="Поступления",E8,IF(K8="После платформы",M8,MAX(0,O8)))*J8,NA()))</x:f>
      </x:c>
      <x:c r="Q8" s="20" t="str">
        <x:f>IF(R8="","",IF(R8="OK",O8-P8,NA()))</x:f>
      </x:c>
      <x:c r="R8" s="19" t="str">
        <x:f>IF(COUNTA(C8:K8)=0,"",IF(AND(ISNUMBER(C8),C8&gt;=1,ISNUMBER(E8),E8&gt;=0,ISNUMBER(F8),F8&gt;=0,F8&lt;=E8,ISNUMBER(G8),G8&gt;=0,G8&lt;=1,ISNUMBER(H8),H8&gt;=0,H8&lt;=1,ISNUMBER(J8),J8&gt;=0,J8&lt;=1,OR(I8="После платформы",I8="Поступления"),OR(K8="Агентство",K8="После платформы",K8="Поступления")),"OK","Проверь ввод"))</x:f>
      </x:c>
    </x:row>
    <x:row r="9" ht="25" customHeight="1">
      <x:c r="A9" s="1"/>
      <x:c r="B9" s="1"/>
      <x:c r="C9" s="31"/>
      <x:c r="D9" s="8"/>
      <x:c r="E9" s="16"/>
      <x:c r="F9" s="16"/>
      <x:c r="G9" s="15"/>
      <x:c r="H9" s="15"/>
      <x:c r="I9" s="8"/>
      <x:c r="J9" s="15"/>
      <x:c r="K9" s="8"/>
      <x:c r="L9" s="20" t="str">
        <x:f>IF(R9="","",IF(R9="OK",(E9-F9)*G9,NA()))</x:f>
      </x:c>
      <x:c r="M9" s="20" t="str">
        <x:f>IF(R9="","",IF(R9="OK",E9-F9-L9,NA()))</x:f>
      </x:c>
      <x:c r="N9" s="20" t="str">
        <x:f>IF(R9="","",IF(R9="OK",IF(I9="Поступления",E9,M9)*(1-H9),NA()))</x:f>
      </x:c>
      <x:c r="O9" s="20" t="str">
        <x:f>IF(R9="","",IF(R9="OK",M9-N9,NA()))</x:f>
      </x:c>
      <x:c r="P9" s="20" t="str">
        <x:f>IF(R9="","",IF(R9="OK",IF(K9="Поступления",E9,IF(K9="После платформы",M9,MAX(0,O9)))*J9,NA()))</x:f>
      </x:c>
      <x:c r="Q9" s="20" t="str">
        <x:f>IF(R9="","",IF(R9="OK",O9-P9,NA()))</x:f>
      </x:c>
      <x:c r="R9" s="19" t="str">
        <x:f>IF(COUNTA(C9:K9)=0,"",IF(AND(ISNUMBER(C9),C9&gt;=1,ISNUMBER(E9),E9&gt;=0,ISNUMBER(F9),F9&gt;=0,F9&lt;=E9,ISNUMBER(G9),G9&gt;=0,G9&lt;=1,ISNUMBER(H9),H9&gt;=0,H9&lt;=1,ISNUMBER(J9),J9&gt;=0,J9&lt;=1,OR(I9="После платформы",I9="Поступления"),OR(K9="Агентство",K9="После платформы",K9="Поступления")),"OK","Проверь ввод"))</x:f>
      </x:c>
    </x:row>
    <x:row r="10" ht="25" customHeight="1">
      <x:c r="A10" s="1"/>
      <x:c r="B10" s="1"/>
      <x:c r="C10" s="31"/>
      <x:c r="D10" s="8"/>
      <x:c r="E10" s="16"/>
      <x:c r="F10" s="16"/>
      <x:c r="G10" s="15"/>
      <x:c r="H10" s="15"/>
      <x:c r="I10" s="8"/>
      <x:c r="J10" s="15"/>
      <x:c r="K10" s="8"/>
      <x:c r="L10" s="20" t="str">
        <x:f>IF(R10="","",IF(R10="OK",(E10-F10)*G10,NA()))</x:f>
      </x:c>
      <x:c r="M10" s="20" t="str">
        <x:f>IF(R10="","",IF(R10="OK",E10-F10-L10,NA()))</x:f>
      </x:c>
      <x:c r="N10" s="20" t="str">
        <x:f>IF(R10="","",IF(R10="OK",IF(I10="Поступления",E10,M10)*(1-H10),NA()))</x:f>
      </x:c>
      <x:c r="O10" s="20" t="str">
        <x:f>IF(R10="","",IF(R10="OK",M10-N10,NA()))</x:f>
      </x:c>
      <x:c r="P10" s="20" t="str">
        <x:f>IF(R10="","",IF(R10="OK",IF(K10="Поступления",E10,IF(K10="После платформы",M10,MAX(0,O10)))*J10,NA()))</x:f>
      </x:c>
      <x:c r="Q10" s="20" t="str">
        <x:f>IF(R10="","",IF(R10="OK",O10-P10,NA()))</x:f>
      </x:c>
      <x:c r="R10" s="19" t="str">
        <x:f>IF(COUNTA(C10:K10)=0,"",IF(AND(ISNUMBER(C10),C10&gt;=1,ISNUMBER(E10),E10&gt;=0,ISNUMBER(F10),F10&gt;=0,F10&lt;=E10,ISNUMBER(G10),G10&gt;=0,G10&lt;=1,ISNUMBER(H10),H10&gt;=0,H10&lt;=1,ISNUMBER(J10),J10&gt;=0,J10&lt;=1,OR(I10="После платформы",I10="Поступления"),OR(K10="Агентство",K10="После платформы",K10="Поступления")),"OK","Проверь ввод"))</x:f>
      </x:c>
    </x:row>
    <x:row r="11" ht="25" customHeight="1">
      <x:c r="A11" s="1"/>
      <x:c r="B11" s="1"/>
      <x:c r="C11" s="31"/>
      <x:c r="D11" s="8"/>
      <x:c r="E11" s="16"/>
      <x:c r="F11" s="16"/>
      <x:c r="G11" s="15"/>
      <x:c r="H11" s="15"/>
      <x:c r="I11" s="8"/>
      <x:c r="J11" s="15"/>
      <x:c r="K11" s="8"/>
      <x:c r="L11" s="20" t="str">
        <x:f>IF(R11="","",IF(R11="OK",(E11-F11)*G11,NA()))</x:f>
      </x:c>
      <x:c r="M11" s="20" t="str">
        <x:f>IF(R11="","",IF(R11="OK",E11-F11-L11,NA()))</x:f>
      </x:c>
      <x:c r="N11" s="20" t="str">
        <x:f>IF(R11="","",IF(R11="OK",IF(I11="Поступления",E11,M11)*(1-H11),NA()))</x:f>
      </x:c>
      <x:c r="O11" s="20" t="str">
        <x:f>IF(R11="","",IF(R11="OK",M11-N11,NA()))</x:f>
      </x:c>
      <x:c r="P11" s="20" t="str">
        <x:f>IF(R11="","",IF(R11="OK",IF(K11="Поступления",E11,IF(K11="После платформы",M11,MAX(0,O11)))*J11,NA()))</x:f>
      </x:c>
      <x:c r="Q11" s="20" t="str">
        <x:f>IF(R11="","",IF(R11="OK",O11-P11,NA()))</x:f>
      </x:c>
      <x:c r="R11" s="19" t="str">
        <x:f>IF(COUNTA(C11:K11)=0,"",IF(AND(ISNUMBER(C11),C11&gt;=1,ISNUMBER(E11),E11&gt;=0,ISNUMBER(F11),F11&gt;=0,F11&lt;=E11,ISNUMBER(G11),G11&gt;=0,G11&lt;=1,ISNUMBER(H11),H11&gt;=0,H11&lt;=1,ISNUMBER(J11),J11&gt;=0,J11&lt;=1,OR(I11="После платформы",I11="Поступления"),OR(K11="Агентство",K11="После платформы",K11="Поступления")),"OK","Проверь ввод"))</x:f>
      </x:c>
    </x:row>
    <x:row r="12" ht="25" customHeight="1">
      <x:c r="A12" s="1"/>
      <x:c r="B12" s="1"/>
      <x:c r="C12" s="31"/>
      <x:c r="D12" s="8"/>
      <x:c r="E12" s="16"/>
      <x:c r="F12" s="16"/>
      <x:c r="G12" s="15"/>
      <x:c r="H12" s="15"/>
      <x:c r="I12" s="8"/>
      <x:c r="J12" s="15"/>
      <x:c r="K12" s="8"/>
      <x:c r="L12" s="20" t="str">
        <x:f>IF(R12="","",IF(R12="OK",(E12-F12)*G12,NA()))</x:f>
      </x:c>
      <x:c r="M12" s="20" t="str">
        <x:f>IF(R12="","",IF(R12="OK",E12-F12-L12,NA()))</x:f>
      </x:c>
      <x:c r="N12" s="20" t="str">
        <x:f>IF(R12="","",IF(R12="OK",IF(I12="Поступления",E12,M12)*(1-H12),NA()))</x:f>
      </x:c>
      <x:c r="O12" s="20" t="str">
        <x:f>IF(R12="","",IF(R12="OK",M12-N12,NA()))</x:f>
      </x:c>
      <x:c r="P12" s="20" t="str">
        <x:f>IF(R12="","",IF(R12="OK",IF(K12="Поступления",E12,IF(K12="После платформы",M12,MAX(0,O12)))*J12,NA()))</x:f>
      </x:c>
      <x:c r="Q12" s="20" t="str">
        <x:f>IF(R12="","",IF(R12="OK",O12-P12,NA()))</x:f>
      </x:c>
      <x:c r="R12" s="19" t="str">
        <x:f>IF(COUNTA(C12:K12)=0,"",IF(AND(ISNUMBER(C12),C12&gt;=1,ISNUMBER(E12),E12&gt;=0,ISNUMBER(F12),F12&gt;=0,F12&lt;=E12,ISNUMBER(G12),G12&gt;=0,G12&lt;=1,ISNUMBER(H12),H12&gt;=0,H12&lt;=1,ISNUMBER(J12),J12&gt;=0,J12&lt;=1,OR(I12="После платформы",I12="Поступления"),OR(K12="Агентство",K12="После платформы",K12="Поступления")),"OK","Проверь ввод"))</x:f>
      </x:c>
    </x:row>
    <x:row r="13" ht="25" customHeight="1">
      <x:c r="A13" s="1"/>
      <x:c r="B13" s="1"/>
      <x:c r="C13" s="31"/>
      <x:c r="D13" s="8"/>
      <x:c r="E13" s="16"/>
      <x:c r="F13" s="16"/>
      <x:c r="G13" s="15"/>
      <x:c r="H13" s="15"/>
      <x:c r="I13" s="8"/>
      <x:c r="J13" s="15"/>
      <x:c r="K13" s="8"/>
      <x:c r="L13" s="20" t="str">
        <x:f>IF(R13="","",IF(R13="OK",(E13-F13)*G13,NA()))</x:f>
      </x:c>
      <x:c r="M13" s="20" t="str">
        <x:f>IF(R13="","",IF(R13="OK",E13-F13-L13,NA()))</x:f>
      </x:c>
      <x:c r="N13" s="20" t="str">
        <x:f>IF(R13="","",IF(R13="OK",IF(I13="Поступления",E13,M13)*(1-H13),NA()))</x:f>
      </x:c>
      <x:c r="O13" s="20" t="str">
        <x:f>IF(R13="","",IF(R13="OK",M13-N13,NA()))</x:f>
      </x:c>
      <x:c r="P13" s="20" t="str">
        <x:f>IF(R13="","",IF(R13="OK",IF(K13="Поступления",E13,IF(K13="После платформы",M13,MAX(0,O13)))*J13,NA()))</x:f>
      </x:c>
      <x:c r="Q13" s="20" t="str">
        <x:f>IF(R13="","",IF(R13="OK",O13-P13,NA()))</x:f>
      </x:c>
      <x:c r="R13" s="19" t="str">
        <x:f>IF(COUNTA(C13:K13)=0,"",IF(AND(ISNUMBER(C13),C13&gt;=1,ISNUMBER(E13),E13&gt;=0,ISNUMBER(F13),F13&gt;=0,F13&lt;=E13,ISNUMBER(G13),G13&gt;=0,G13&lt;=1,ISNUMBER(H13),H13&gt;=0,H13&lt;=1,ISNUMBER(J13),J13&gt;=0,J13&lt;=1,OR(I13="После платформы",I13="Поступления"),OR(K13="Агентство",K13="После платформы",K13="Поступления")),"OK","Проверь ввод"))</x:f>
      </x:c>
    </x:row>
    <x:row r="14" ht="25" customHeight="1">
      <x:c r="A14" s="1"/>
      <x:c r="B14" s="1"/>
      <x:c r="C14" s="31"/>
      <x:c r="D14" s="8"/>
      <x:c r="E14" s="16"/>
      <x:c r="F14" s="16"/>
      <x:c r="G14" s="15"/>
      <x:c r="H14" s="15"/>
      <x:c r="I14" s="8"/>
      <x:c r="J14" s="15"/>
      <x:c r="K14" s="8"/>
      <x:c r="L14" s="20" t="str">
        <x:f>IF(R14="","",IF(R14="OK",(E14-F14)*G14,NA()))</x:f>
      </x:c>
      <x:c r="M14" s="20" t="str">
        <x:f>IF(R14="","",IF(R14="OK",E14-F14-L14,NA()))</x:f>
      </x:c>
      <x:c r="N14" s="20" t="str">
        <x:f>IF(R14="","",IF(R14="OK",IF(I14="Поступления",E14,M14)*(1-H14),NA()))</x:f>
      </x:c>
      <x:c r="O14" s="20" t="str">
        <x:f>IF(R14="","",IF(R14="OK",M14-N14,NA()))</x:f>
      </x:c>
      <x:c r="P14" s="20" t="str">
        <x:f>IF(R14="","",IF(R14="OK",IF(K14="Поступления",E14,IF(K14="После платформы",M14,MAX(0,O14)))*J14,NA()))</x:f>
      </x:c>
      <x:c r="Q14" s="20" t="str">
        <x:f>IF(R14="","",IF(R14="OK",O14-P14,NA()))</x:f>
      </x:c>
      <x:c r="R14" s="19" t="str">
        <x:f>IF(COUNTA(C14:K14)=0,"",IF(AND(ISNUMBER(C14),C14&gt;=1,ISNUMBER(E14),E14&gt;=0,ISNUMBER(F14),F14&gt;=0,F14&lt;=E14,ISNUMBER(G14),G14&gt;=0,G14&lt;=1,ISNUMBER(H14),H14&gt;=0,H14&lt;=1,ISNUMBER(J14),J14&gt;=0,J14&lt;=1,OR(I14="После платформы",I14="Поступления"),OR(K14="Агентство",K14="После платформы",K14="Поступления")),"OK","Проверь ввод"))</x:f>
      </x:c>
    </x:row>
    <x:row r="15" ht="25" customHeight="1">
      <x:c r="A15" s="1"/>
      <x:c r="B15" s="1"/>
      <x:c r="C15" s="31"/>
      <x:c r="D15" s="8"/>
      <x:c r="E15" s="16"/>
      <x:c r="F15" s="16"/>
      <x:c r="G15" s="15"/>
      <x:c r="H15" s="15"/>
      <x:c r="I15" s="8"/>
      <x:c r="J15" s="15"/>
      <x:c r="K15" s="8"/>
      <x:c r="L15" s="20" t="str">
        <x:f>IF(R15="","",IF(R15="OK",(E15-F15)*G15,NA()))</x:f>
      </x:c>
      <x:c r="M15" s="20" t="str">
        <x:f>IF(R15="","",IF(R15="OK",E15-F15-L15,NA()))</x:f>
      </x:c>
      <x:c r="N15" s="20" t="str">
        <x:f>IF(R15="","",IF(R15="OK",IF(I15="Поступления",E15,M15)*(1-H15),NA()))</x:f>
      </x:c>
      <x:c r="O15" s="20" t="str">
        <x:f>IF(R15="","",IF(R15="OK",M15-N15,NA()))</x:f>
      </x:c>
      <x:c r="P15" s="20" t="str">
        <x:f>IF(R15="","",IF(R15="OK",IF(K15="Поступления",E15,IF(K15="После платформы",M15,MAX(0,O15)))*J15,NA()))</x:f>
      </x:c>
      <x:c r="Q15" s="20" t="str">
        <x:f>IF(R15="","",IF(R15="OK",O15-P15,NA()))</x:f>
      </x:c>
      <x:c r="R15" s="19" t="str">
        <x:f>IF(COUNTA(C15:K15)=0,"",IF(AND(ISNUMBER(C15),C15&gt;=1,ISNUMBER(E15),E15&gt;=0,ISNUMBER(F15),F15&gt;=0,F15&lt;=E15,ISNUMBER(G15),G15&gt;=0,G15&lt;=1,ISNUMBER(H15),H15&gt;=0,H15&lt;=1,ISNUMBER(J15),J15&gt;=0,J15&lt;=1,OR(I15="После платформы",I15="Поступления"),OR(K15="Агентство",K15="После платформы",K15="Поступления")),"OK","Проверь ввод"))</x:f>
      </x:c>
    </x:row>
    <x:row r="16" ht="25" customHeight="1">
      <x:c r="A16" s="1"/>
      <x:c r="B16" s="1"/>
      <x:c r="C16" s="31"/>
      <x:c r="D16" s="8"/>
      <x:c r="E16" s="16"/>
      <x:c r="F16" s="16"/>
      <x:c r="G16" s="15"/>
      <x:c r="H16" s="15"/>
      <x:c r="I16" s="8"/>
      <x:c r="J16" s="15"/>
      <x:c r="K16" s="8"/>
      <x:c r="L16" s="20" t="str">
        <x:f>IF(R16="","",IF(R16="OK",(E16-F16)*G16,NA()))</x:f>
      </x:c>
      <x:c r="M16" s="20" t="str">
        <x:f>IF(R16="","",IF(R16="OK",E16-F16-L16,NA()))</x:f>
      </x:c>
      <x:c r="N16" s="20" t="str">
        <x:f>IF(R16="","",IF(R16="OK",IF(I16="Поступления",E16,M16)*(1-H16),NA()))</x:f>
      </x:c>
      <x:c r="O16" s="20" t="str">
        <x:f>IF(R16="","",IF(R16="OK",M16-N16,NA()))</x:f>
      </x:c>
      <x:c r="P16" s="20" t="str">
        <x:f>IF(R16="","",IF(R16="OK",IF(K16="Поступления",E16,IF(K16="После платформы",M16,MAX(0,O16)))*J16,NA()))</x:f>
      </x:c>
      <x:c r="Q16" s="20" t="str">
        <x:f>IF(R16="","",IF(R16="OK",O16-P16,NA()))</x:f>
      </x:c>
      <x:c r="R16" s="19" t="str">
        <x:f>IF(COUNTA(C16:K16)=0,"",IF(AND(ISNUMBER(C16),C16&gt;=1,ISNUMBER(E16),E16&gt;=0,ISNUMBER(F16),F16&gt;=0,F16&lt;=E16,ISNUMBER(G16),G16&gt;=0,G16&lt;=1,ISNUMBER(H16),H16&gt;=0,H16&lt;=1,ISNUMBER(J16),J16&gt;=0,J16&lt;=1,OR(I16="После платформы",I16="Поступления"),OR(K16="Агентство",K16="После платформы",K16="Поступления")),"OK","Проверь ввод"))</x:f>
      </x:c>
    </x:row>
    <x:row r="17" ht="25" customHeight="1">
      <x:c r="A17" s="1"/>
      <x:c r="B17" s="1"/>
      <x:c r="C17" s="31"/>
      <x:c r="D17" s="8"/>
      <x:c r="E17" s="16"/>
      <x:c r="F17" s="16"/>
      <x:c r="G17" s="15"/>
      <x:c r="H17" s="15"/>
      <x:c r="I17" s="8"/>
      <x:c r="J17" s="15"/>
      <x:c r="K17" s="8"/>
      <x:c r="L17" s="20" t="str">
        <x:f>IF(R17="","",IF(R17="OK",(E17-F17)*G17,NA()))</x:f>
      </x:c>
      <x:c r="M17" s="20" t="str">
        <x:f>IF(R17="","",IF(R17="OK",E17-F17-L17,NA()))</x:f>
      </x:c>
      <x:c r="N17" s="20" t="str">
        <x:f>IF(R17="","",IF(R17="OK",IF(I17="Поступления",E17,M17)*(1-H17),NA()))</x:f>
      </x:c>
      <x:c r="O17" s="20" t="str">
        <x:f>IF(R17="","",IF(R17="OK",M17-N17,NA()))</x:f>
      </x:c>
      <x:c r="P17" s="20" t="str">
        <x:f>IF(R17="","",IF(R17="OK",IF(K17="Поступления",E17,IF(K17="После платформы",M17,MAX(0,O17)))*J17,NA()))</x:f>
      </x:c>
      <x:c r="Q17" s="20" t="str">
        <x:f>IF(R17="","",IF(R17="OK",O17-P17,NA()))</x:f>
      </x:c>
      <x:c r="R17" s="19" t="str">
        <x:f>IF(COUNTA(C17:K17)=0,"",IF(AND(ISNUMBER(C17),C17&gt;=1,ISNUMBER(E17),E17&gt;=0,ISNUMBER(F17),F17&gt;=0,F17&lt;=E17,ISNUMBER(G17),G17&gt;=0,G17&lt;=1,ISNUMBER(H17),H17&gt;=0,H17&lt;=1,ISNUMBER(J17),J17&gt;=0,J17&lt;=1,OR(I17="После платформы",I17="Поступления"),OR(K17="Агентство",K17="После платформы",K17="Поступления")),"OK","Проверь ввод"))</x:f>
      </x:c>
    </x:row>
    <x:row r="18" ht="25" customHeight="1">
      <x:c r="A18" s="1"/>
      <x:c r="B18" s="1"/>
      <x:c r="C18" s="31"/>
      <x:c r="D18" s="8"/>
      <x:c r="E18" s="16"/>
      <x:c r="F18" s="16"/>
      <x:c r="G18" s="15"/>
      <x:c r="H18" s="15"/>
      <x:c r="I18" s="8"/>
      <x:c r="J18" s="15"/>
      <x:c r="K18" s="8"/>
      <x:c r="L18" s="20" t="str">
        <x:f>IF(R18="","",IF(R18="OK",(E18-F18)*G18,NA()))</x:f>
      </x:c>
      <x:c r="M18" s="20" t="str">
        <x:f>IF(R18="","",IF(R18="OK",E18-F18-L18,NA()))</x:f>
      </x:c>
      <x:c r="N18" s="20" t="str">
        <x:f>IF(R18="","",IF(R18="OK",IF(I18="Поступления",E18,M18)*(1-H18),NA()))</x:f>
      </x:c>
      <x:c r="O18" s="20" t="str">
        <x:f>IF(R18="","",IF(R18="OK",M18-N18,NA()))</x:f>
      </x:c>
      <x:c r="P18" s="20" t="str">
        <x:f>IF(R18="","",IF(R18="OK",IF(K18="Поступления",E18,IF(K18="После платформы",M18,MAX(0,O18)))*J18,NA()))</x:f>
      </x:c>
      <x:c r="Q18" s="20" t="str">
        <x:f>IF(R18="","",IF(R18="OK",O18-P18,NA()))</x:f>
      </x:c>
      <x:c r="R18" s="19" t="str">
        <x:f>IF(COUNTA(C18:K18)=0,"",IF(AND(ISNUMBER(C18),C18&gt;=1,ISNUMBER(E18),E18&gt;=0,ISNUMBER(F18),F18&gt;=0,F18&lt;=E18,ISNUMBER(G18),G18&gt;=0,G18&lt;=1,ISNUMBER(H18),H18&gt;=0,H18&lt;=1,ISNUMBER(J18),J18&gt;=0,J18&lt;=1,OR(I18="После платформы",I18="Поступления"),OR(K18="Агентство",K18="После платформы",K18="Поступления")),"OK","Проверь ввод"))</x:f>
      </x:c>
    </x:row>
    <x:row r="19" ht="25" customHeight="1">
      <x:c r="A19" s="1"/>
      <x:c r="B19" s="1"/>
      <x:c r="C19" s="31"/>
      <x:c r="D19" s="8"/>
      <x:c r="E19" s="16"/>
      <x:c r="F19" s="16"/>
      <x:c r="G19" s="15"/>
      <x:c r="H19" s="15"/>
      <x:c r="I19" s="8"/>
      <x:c r="J19" s="15"/>
      <x:c r="K19" s="8"/>
      <x:c r="L19" s="20" t="str">
        <x:f>IF(R19="","",IF(R19="OK",(E19-F19)*G19,NA()))</x:f>
      </x:c>
      <x:c r="M19" s="20" t="str">
        <x:f>IF(R19="","",IF(R19="OK",E19-F19-L19,NA()))</x:f>
      </x:c>
      <x:c r="N19" s="20" t="str">
        <x:f>IF(R19="","",IF(R19="OK",IF(I19="Поступления",E19,M19)*(1-H19),NA()))</x:f>
      </x:c>
      <x:c r="O19" s="20" t="str">
        <x:f>IF(R19="","",IF(R19="OK",M19-N19,NA()))</x:f>
      </x:c>
      <x:c r="P19" s="20" t="str">
        <x:f>IF(R19="","",IF(R19="OK",IF(K19="Поступления",E19,IF(K19="После платформы",M19,MAX(0,O19)))*J19,NA()))</x:f>
      </x:c>
      <x:c r="Q19" s="20" t="str">
        <x:f>IF(R19="","",IF(R19="OK",O19-P19,NA()))</x:f>
      </x:c>
      <x:c r="R19" s="19" t="str">
        <x:f>IF(COUNTA(C19:K19)=0,"",IF(AND(ISNUMBER(C19),C19&gt;=1,ISNUMBER(E19),E19&gt;=0,ISNUMBER(F19),F19&gt;=0,F19&lt;=E19,ISNUMBER(G19),G19&gt;=0,G19&lt;=1,ISNUMBER(H19),H19&gt;=0,H19&lt;=1,ISNUMBER(J19),J19&gt;=0,J19&lt;=1,OR(I19="После платформы",I19="Поступления"),OR(K19="Агентство",K19="После платформы",K19="Поступления")),"OK","Проверь ввод"))</x:f>
      </x:c>
    </x:row>
    <x:row r="20" ht="25" customHeight="1">
      <x:c r="A20" s="1"/>
      <x:c r="B20" s="1"/>
      <x:c r="C20" s="31"/>
      <x:c r="D20" s="8"/>
      <x:c r="E20" s="16"/>
      <x:c r="F20" s="16"/>
      <x:c r="G20" s="15"/>
      <x:c r="H20" s="15"/>
      <x:c r="I20" s="8"/>
      <x:c r="J20" s="15"/>
      <x:c r="K20" s="8"/>
      <x:c r="L20" s="20" t="str">
        <x:f>IF(R20="","",IF(R20="OK",(E20-F20)*G20,NA()))</x:f>
      </x:c>
      <x:c r="M20" s="20" t="str">
        <x:f>IF(R20="","",IF(R20="OK",E20-F20-L20,NA()))</x:f>
      </x:c>
      <x:c r="N20" s="20" t="str">
        <x:f>IF(R20="","",IF(R20="OK",IF(I20="Поступления",E20,M20)*(1-H20),NA()))</x:f>
      </x:c>
      <x:c r="O20" s="20" t="str">
        <x:f>IF(R20="","",IF(R20="OK",M20-N20,NA()))</x:f>
      </x:c>
      <x:c r="P20" s="20" t="str">
        <x:f>IF(R20="","",IF(R20="OK",IF(K20="Поступления",E20,IF(K20="После платформы",M20,MAX(0,O20)))*J20,NA()))</x:f>
      </x:c>
      <x:c r="Q20" s="20" t="str">
        <x:f>IF(R20="","",IF(R20="OK",O20-P20,NA()))</x:f>
      </x:c>
      <x:c r="R20" s="19" t="str">
        <x:f>IF(COUNTA(C20:K20)=0,"",IF(AND(ISNUMBER(C20),C20&gt;=1,ISNUMBER(E20),E20&gt;=0,ISNUMBER(F20),F20&gt;=0,F20&lt;=E20,ISNUMBER(G20),G20&gt;=0,G20&lt;=1,ISNUMBER(H20),H20&gt;=0,H20&lt;=1,ISNUMBER(J20),J20&gt;=0,J20&lt;=1,OR(I20="После платформы",I20="Поступления"),OR(K20="Агентство",K20="После платформы",K20="Поступления")),"OK","Проверь ввод"))</x:f>
      </x:c>
    </x:row>
    <x:row r="21" ht="25" customHeight="1">
      <x:c r="A21" s="1"/>
      <x:c r="B21" s="1"/>
      <x:c r="C21" s="31"/>
      <x:c r="D21" s="8"/>
      <x:c r="E21" s="16"/>
      <x:c r="F21" s="16"/>
      <x:c r="G21" s="15"/>
      <x:c r="H21" s="15"/>
      <x:c r="I21" s="8"/>
      <x:c r="J21" s="15"/>
      <x:c r="K21" s="8"/>
      <x:c r="L21" s="20" t="str">
        <x:f>IF(R21="","",IF(R21="OK",(E21-F21)*G21,NA()))</x:f>
      </x:c>
      <x:c r="M21" s="20" t="str">
        <x:f>IF(R21="","",IF(R21="OK",E21-F21-L21,NA()))</x:f>
      </x:c>
      <x:c r="N21" s="20" t="str">
        <x:f>IF(R21="","",IF(R21="OK",IF(I21="Поступления",E21,M21)*(1-H21),NA()))</x:f>
      </x:c>
      <x:c r="O21" s="20" t="str">
        <x:f>IF(R21="","",IF(R21="OK",M21-N21,NA()))</x:f>
      </x:c>
      <x:c r="P21" s="20" t="str">
        <x:f>IF(R21="","",IF(R21="OK",IF(K21="Поступления",E21,IF(K21="После платформы",M21,MAX(0,O21)))*J21,NA()))</x:f>
      </x:c>
      <x:c r="Q21" s="20" t="str">
        <x:f>IF(R21="","",IF(R21="OK",O21-P21,NA()))</x:f>
      </x:c>
      <x:c r="R21" s="19" t="str">
        <x:f>IF(COUNTA(C21:K21)=0,"",IF(AND(ISNUMBER(C21),C21&gt;=1,ISNUMBER(E21),E21&gt;=0,ISNUMBER(F21),F21&gt;=0,F21&lt;=E21,ISNUMBER(G21),G21&gt;=0,G21&lt;=1,ISNUMBER(H21),H21&gt;=0,H21&lt;=1,ISNUMBER(J21),J21&gt;=0,J21&lt;=1,OR(I21="После платформы",I21="Поступления"),OR(K21="Агентство",K21="После платформы",K21="Поступления")),"OK","Проверь ввод"))</x:f>
      </x:c>
    </x:row>
    <x:row r="22" ht="25" customHeight="1">
      <x:c r="A22" s="1"/>
      <x:c r="B22" s="1"/>
      <x:c r="C22" s="31"/>
      <x:c r="D22" s="8"/>
      <x:c r="E22" s="16"/>
      <x:c r="F22" s="16"/>
      <x:c r="G22" s="15"/>
      <x:c r="H22" s="15"/>
      <x:c r="I22" s="8"/>
      <x:c r="J22" s="15"/>
      <x:c r="K22" s="8"/>
      <x:c r="L22" s="20" t="str">
        <x:f>IF(R22="","",IF(R22="OK",(E22-F22)*G22,NA()))</x:f>
      </x:c>
      <x:c r="M22" s="20" t="str">
        <x:f>IF(R22="","",IF(R22="OK",E22-F22-L22,NA()))</x:f>
      </x:c>
      <x:c r="N22" s="20" t="str">
        <x:f>IF(R22="","",IF(R22="OK",IF(I22="Поступления",E22,M22)*(1-H22),NA()))</x:f>
      </x:c>
      <x:c r="O22" s="20" t="str">
        <x:f>IF(R22="","",IF(R22="OK",M22-N22,NA()))</x:f>
      </x:c>
      <x:c r="P22" s="20" t="str">
        <x:f>IF(R22="","",IF(R22="OK",IF(K22="Поступления",E22,IF(K22="После платформы",M22,MAX(0,O22)))*J22,NA()))</x:f>
      </x:c>
      <x:c r="Q22" s="20" t="str">
        <x:f>IF(R22="","",IF(R22="OK",O22-P22,NA()))</x:f>
      </x:c>
      <x:c r="R22" s="19" t="str">
        <x:f>IF(COUNTA(C22:K22)=0,"",IF(AND(ISNUMBER(C22),C22&gt;=1,ISNUMBER(E22),E22&gt;=0,ISNUMBER(F22),F22&gt;=0,F22&lt;=E22,ISNUMBER(G22),G22&gt;=0,G22&lt;=1,ISNUMBER(H22),H22&gt;=0,H22&lt;=1,ISNUMBER(J22),J22&gt;=0,J22&lt;=1,OR(I22="После платформы",I22="Поступления"),OR(K22="Агентство",K22="После платформы",K22="Поступления")),"OK","Проверь ввод"))</x:f>
      </x:c>
    </x:row>
    <x:row r="23" ht="25" customHeight="1">
      <x:c r="A23" s="1"/>
      <x:c r="B23" s="1"/>
      <x:c r="C23" s="31"/>
      <x:c r="D23" s="8"/>
      <x:c r="E23" s="16"/>
      <x:c r="F23" s="16"/>
      <x:c r="G23" s="15"/>
      <x:c r="H23" s="15"/>
      <x:c r="I23" s="8"/>
      <x:c r="J23" s="15"/>
      <x:c r="K23" s="8"/>
      <x:c r="L23" s="20" t="str">
        <x:f>IF(R23="","",IF(R23="OK",(E23-F23)*G23,NA()))</x:f>
      </x:c>
      <x:c r="M23" s="20" t="str">
        <x:f>IF(R23="","",IF(R23="OK",E23-F23-L23,NA()))</x:f>
      </x:c>
      <x:c r="N23" s="20" t="str">
        <x:f>IF(R23="","",IF(R23="OK",IF(I23="Поступления",E23,M23)*(1-H23),NA()))</x:f>
      </x:c>
      <x:c r="O23" s="20" t="str">
        <x:f>IF(R23="","",IF(R23="OK",M23-N23,NA()))</x:f>
      </x:c>
      <x:c r="P23" s="20" t="str">
        <x:f>IF(R23="","",IF(R23="OK",IF(K23="Поступления",E23,IF(K23="После платформы",M23,MAX(0,O23)))*J23,NA()))</x:f>
      </x:c>
      <x:c r="Q23" s="20" t="str">
        <x:f>IF(R23="","",IF(R23="OK",O23-P23,NA()))</x:f>
      </x:c>
      <x:c r="R23" s="19" t="str">
        <x:f>IF(COUNTA(C23:K23)=0,"",IF(AND(ISNUMBER(C23),C23&gt;=1,ISNUMBER(E23),E23&gt;=0,ISNUMBER(F23),F23&gt;=0,F23&lt;=E23,ISNUMBER(G23),G23&gt;=0,G23&lt;=1,ISNUMBER(H23),H23&gt;=0,H23&lt;=1,ISNUMBER(J23),J23&gt;=0,J23&lt;=1,OR(I23="После платформы",I23="Поступления"),OR(K23="Агентство",K23="После платформы",K23="Поступления")),"OK","Проверь ввод"))</x:f>
      </x:c>
    </x:row>
    <x:row r="24" ht="25" customHeight="1">
      <x:c r="A24" s="1"/>
      <x:c r="B24" s="1"/>
      <x:c r="C24" s="31"/>
      <x:c r="D24" s="8"/>
      <x:c r="E24" s="16"/>
      <x:c r="F24" s="16"/>
      <x:c r="G24" s="15"/>
      <x:c r="H24" s="15"/>
      <x:c r="I24" s="8"/>
      <x:c r="J24" s="15"/>
      <x:c r="K24" s="8"/>
      <x:c r="L24" s="20" t="str">
        <x:f>IF(R24="","",IF(R24="OK",(E24-F24)*G24,NA()))</x:f>
      </x:c>
      <x:c r="M24" s="20" t="str">
        <x:f>IF(R24="","",IF(R24="OK",E24-F24-L24,NA()))</x:f>
      </x:c>
      <x:c r="N24" s="20" t="str">
        <x:f>IF(R24="","",IF(R24="OK",IF(I24="Поступления",E24,M24)*(1-H24),NA()))</x:f>
      </x:c>
      <x:c r="O24" s="20" t="str">
        <x:f>IF(R24="","",IF(R24="OK",M24-N24,NA()))</x:f>
      </x:c>
      <x:c r="P24" s="20" t="str">
        <x:f>IF(R24="","",IF(R24="OK",IF(K24="Поступления",E24,IF(K24="После платформы",M24,MAX(0,O24)))*J24,NA()))</x:f>
      </x:c>
      <x:c r="Q24" s="20" t="str">
        <x:f>IF(R24="","",IF(R24="OK",O24-P24,NA()))</x:f>
      </x:c>
      <x:c r="R24" s="19" t="str">
        <x:f>IF(COUNTA(C24:K24)=0,"",IF(AND(ISNUMBER(C24),C24&gt;=1,ISNUMBER(E24),E24&gt;=0,ISNUMBER(F24),F24&gt;=0,F24&lt;=E24,ISNUMBER(G24),G24&gt;=0,G24&lt;=1,ISNUMBER(H24),H24&gt;=0,H24&lt;=1,ISNUMBER(J24),J24&gt;=0,J24&lt;=1,OR(I24="После платформы",I24="Поступления"),OR(K24="Агентство",K24="После платформы",K24="Поступления")),"OK","Проверь ввод"))</x:f>
      </x:c>
    </x:row>
    <x:row r="25" ht="25" customHeight="1">
      <x:c r="A25" s="1"/>
      <x:c r="B25" s="1"/>
      <x:c r="C25" s="31"/>
      <x:c r="D25" s="8"/>
      <x:c r="E25" s="16"/>
      <x:c r="F25" s="16"/>
      <x:c r="G25" s="15"/>
      <x:c r="H25" s="15"/>
      <x:c r="I25" s="8"/>
      <x:c r="J25" s="15"/>
      <x:c r="K25" s="8"/>
      <x:c r="L25" s="20" t="str">
        <x:f>IF(R25="","",IF(R25="OK",(E25-F25)*G25,NA()))</x:f>
      </x:c>
      <x:c r="M25" s="20" t="str">
        <x:f>IF(R25="","",IF(R25="OK",E25-F25-L25,NA()))</x:f>
      </x:c>
      <x:c r="N25" s="20" t="str">
        <x:f>IF(R25="","",IF(R25="OK",IF(I25="Поступления",E25,M25)*(1-H25),NA()))</x:f>
      </x:c>
      <x:c r="O25" s="20" t="str">
        <x:f>IF(R25="","",IF(R25="OK",M25-N25,NA()))</x:f>
      </x:c>
      <x:c r="P25" s="20" t="str">
        <x:f>IF(R25="","",IF(R25="OK",IF(K25="Поступления",E25,IF(K25="После платформы",M25,MAX(0,O25)))*J25,NA()))</x:f>
      </x:c>
      <x:c r="Q25" s="20" t="str">
        <x:f>IF(R25="","",IF(R25="OK",O25-P25,NA()))</x:f>
      </x:c>
      <x:c r="R25" s="19" t="str">
        <x:f>IF(COUNTA(C25:K25)=0,"",IF(AND(ISNUMBER(C25),C25&gt;=1,ISNUMBER(E25),E25&gt;=0,ISNUMBER(F25),F25&gt;=0,F25&lt;=E25,ISNUMBER(G25),G25&gt;=0,G25&lt;=1,ISNUMBER(H25),H25&gt;=0,H25&lt;=1,ISNUMBER(J25),J25&gt;=0,J25&lt;=1,OR(I25="После платформы",I25="Поступления"),OR(K25="Агентство",K25="После платформы",K25="Поступления")),"OK","Проверь ввод"))</x:f>
      </x:c>
    </x:row>
    <x:row r="26" ht="25" customHeight="1">
      <x:c r="A26" s="1"/>
      <x:c r="B26" s="1"/>
      <x:c r="C26" s="31"/>
      <x:c r="D26" s="8"/>
      <x:c r="E26" s="16"/>
      <x:c r="F26" s="16"/>
      <x:c r="G26" s="15"/>
      <x:c r="H26" s="15"/>
      <x:c r="I26" s="8"/>
      <x:c r="J26" s="15"/>
      <x:c r="K26" s="8"/>
      <x:c r="L26" s="20" t="str">
        <x:f>IF(R26="","",IF(R26="OK",(E26-F26)*G26,NA()))</x:f>
      </x:c>
      <x:c r="M26" s="20" t="str">
        <x:f>IF(R26="","",IF(R26="OK",E26-F26-L26,NA()))</x:f>
      </x:c>
      <x:c r="N26" s="20" t="str">
        <x:f>IF(R26="","",IF(R26="OK",IF(I26="Поступления",E26,M26)*(1-H26),NA()))</x:f>
      </x:c>
      <x:c r="O26" s="20" t="str">
        <x:f>IF(R26="","",IF(R26="OK",M26-N26,NA()))</x:f>
      </x:c>
      <x:c r="P26" s="20" t="str">
        <x:f>IF(R26="","",IF(R26="OK",IF(K26="Поступления",E26,IF(K26="После платформы",M26,MAX(0,O26)))*J26,NA()))</x:f>
      </x:c>
      <x:c r="Q26" s="20" t="str">
        <x:f>IF(R26="","",IF(R26="OK",O26-P26,NA()))</x:f>
      </x:c>
      <x:c r="R26" s="19" t="str">
        <x:f>IF(COUNTA(C26:K26)=0,"",IF(AND(ISNUMBER(C26),C26&gt;=1,ISNUMBER(E26),E26&gt;=0,ISNUMBER(F26),F26&gt;=0,F26&lt;=E26,ISNUMBER(G26),G26&gt;=0,G26&lt;=1,ISNUMBER(H26),H26&gt;=0,H26&lt;=1,ISNUMBER(J26),J26&gt;=0,J26&lt;=1,OR(I26="После платформы",I26="Поступления"),OR(K26="Агентство",K26="После платформы",K26="Поступления")),"OK","Проверь ввод"))</x:f>
      </x:c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 ht="25" customHeight="1">
      <x:c r="A29" s="1"/>
      <x:c r="B29" s="1"/>
      <x:c r="C29" s="1" t="str">
        <x:v>Комиссия от поступлений минус возвраты. Уже чистая выгрузка: ставка 0%, поясни это в метке.</x:v>
      </x:c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 ht="25" customHeight="1">
      <x:c r="A31" s="1"/>
      <x:c r="B31" s="1"/>
      <x:c r="C31" s="1" t="str">
        <x:v>Даты и суммы — факт начислений. Денежные перечисления заполняются отдельно.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 ht="25" customHeight="1">
      <x:c r="A34" s="1"/>
      <x:c r="B34" s="1"/>
      <x:c r="C34" s="1" t="str">
        <x:v>Строк с ошибками</x:v>
      </x:c>
      <x:c r="D34" s="19" t="n">
        <x:f>COUNTIFS(R7:R26,"Проверь ввод")</x:f>
        <x:v>0</x:v>
      </x:c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</x:sheetData>
  <x:conditionalFormatting sqref="D34:D34">
    <x:cfRule type="cellIs" dxfId="0" priority="1" operator="greaterThan">
      <x:formula>0</x:formula>
    </x:cfRule>
  </x:conditionalFormatting>
  <x:dataValidations count="2">
    <x:dataValidation type="list" sqref="I7:I26">
      <x:formula1>"После платформы,Поступления"</x:formula1>
    </x:dataValidation>
    <x:dataValidation type="list" sqref="K7:K26">
      <x:formula1>"Агентство,После платформы,Поступления"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19" hidden="0" customWidth="1"/>
    <x:col min="4" max="4" width="29" hidden="0" customWidth="1"/>
    <x:col min="5" max="5" width="2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24" hidden="0" customWidth="1"/>
    <x:col min="11" max="11" width="24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26" hidden="0" customWidth="1"/>
    <x:col min="17" max="17" width="26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5" customHeight="1">
      <x:c r="A2" s="1"/>
      <x:c r="B2" s="1"/>
      <x:c r="C2" s="2" t="str">
        <x:v>Расходы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 ht="38" customHeight="1">
      <x:c r="A6" s="1"/>
      <x:c r="B6" s="1"/>
      <x:c r="C6" s="14" t="str">
        <x:v>Дата начисления</x:v>
      </x:c>
      <x:c r="D6" s="14" t="str">
        <x:v>Статья</x:v>
      </x:c>
      <x:c r="E6" s="14" t="str">
        <x:v>Категория</x:v>
      </x:c>
      <x:c r="F6" s="14" t="str">
        <x:v>Количество</x:v>
      </x:c>
      <x:c r="G6" s="14" t="str">
        <x:v>Цена за ед.</x:v>
      </x:c>
      <x:c r="H6" s="14" t="str">
        <x:v>Валюта</x:v>
      </x:c>
      <x:c r="I6" s="14" t="str">
        <x:v>Курс к базе</x:v>
      </x:c>
      <x:c r="J6" s="14" t="str">
        <x:v>Проект / метка</x:v>
      </x:c>
      <x:c r="K6" s="14" t="str">
        <x:v>Учёт</x:v>
      </x:c>
      <x:c r="L6" s="14" t="str">
        <x:v>Срок, мес.</x:v>
      </x:c>
      <x:c r="M6" s="14" t="str">
        <x:v>Сумма в базе</x:v>
      </x:c>
      <x:c r="N6" s="14" t="str">
        <x:v>Расход месяца</x:v>
      </x:c>
      <x:c r="O6" s="14" t="str">
        <x:v>Покупка целиком</x:v>
      </x:c>
      <x:c r="P6" s="14" t="str">
        <x:v>Комментарий</x:v>
      </x:c>
      <x:c r="Q6" s="14" t="str">
        <x:v>Проверка</x:v>
      </x:c>
    </x:row>
    <x:row r="7" ht="25" customHeight="1">
      <x:c r="A7" s="1"/>
      <x:c r="B7" s="1"/>
      <x:c r="C7" s="31" t="n">
        <x:v>46310</x:v>
      </x:c>
      <x:c r="D7" s="8" t="str">
        <x:v>Размещение, учебно</x:v>
      </x:c>
      <x:c r="E7" s="8" t="str">
        <x:v>Маркетинг</x:v>
      </x:c>
      <x:c r="F7" s="8" t="n">
        <x:v>1</x:v>
      </x:c>
      <x:c r="G7" s="16" t="n">
        <x:v>200</x:v>
      </x:c>
      <x:c r="H7" s="8" t="str">
        <x:v>USD</x:v>
      </x:c>
      <x:c r="I7" s="21" t="n">
        <x:v>1</x:v>
      </x:c>
      <x:c r="J7" s="8" t="str">
        <x:v>Проект A</x:v>
      </x:c>
      <x:c r="K7" s="8" t="str">
        <x:v>Месяц</x:v>
      </x:c>
      <x:c r="L7" s="8"/>
      <x:c r="M7" s="20" t="n">
        <x:f>IF(Q7="","",IF(Q7="OK",F7*G7*I7,NA()))</x:f>
        <x:v>200</x:v>
      </x:c>
      <x:c r="N7" s="20" t="n">
        <x:f>IF(Q7="","",IF(K7="Покупка",M7/L7,M7))</x:f>
        <x:v>200</x:v>
      </x:c>
      <x:c r="O7" s="20" t="n">
        <x:f>IF(Q7="","",IF(Q7="OK",IF(K7="Покупка",M7,0),NA()))</x:f>
        <x:v>0</x:v>
      </x:c>
      <x:c r="P7" s="8"/>
      <x:c r="Q7" s="22" t="str">
        <x:f>IF(COUNTA(C7:L7)+COUNTA(P7)=0,"",IF(AND(ISNUMBER(C7),C7&gt;=1,D7&lt;&gt;"",ISNUMBER(F7),F7&gt;=0,ISNUMBER(G7),G7&gt;=0,ISNUMBER(I7),I7&gt;0,H7&lt;&gt;"",COUNTIFS('Настройки'!$C$21:$C$28,E7)=1,OR(K7="Месяц",AND(K7="Покупка",ISNUMBER(L7),L7&gt;=1))),"OK","Проверь ввод"))</x:f>
        <x:v>OK</x:v>
      </x:c>
    </x:row>
    <x:row r="8" ht="25" customHeight="1">
      <x:c r="A8" s="1"/>
      <x:c r="B8" s="1"/>
      <x:c r="C8" s="31" t="n">
        <x:v>46310</x:v>
      </x:c>
      <x:c r="D8" s="8" t="str">
        <x:v>Рабочие сервисы, учебно</x:v>
      </x:c>
      <x:c r="E8" s="8" t="str">
        <x:v>Сервисы и связь</x:v>
      </x:c>
      <x:c r="F8" s="8" t="n">
        <x:v>2</x:v>
      </x:c>
      <x:c r="G8" s="16" t="n">
        <x:v>50</x:v>
      </x:c>
      <x:c r="H8" s="8" t="str">
        <x:v>USD</x:v>
      </x:c>
      <x:c r="I8" s="21" t="n">
        <x:v>1</x:v>
      </x:c>
      <x:c r="J8" s="8" t="str">
        <x:v>Проект A</x:v>
      </x:c>
      <x:c r="K8" s="8" t="str">
        <x:v>Месяц</x:v>
      </x:c>
      <x:c r="L8" s="8"/>
      <x:c r="M8" s="20" t="n">
        <x:f>IF(Q8="","",IF(Q8="OK",F8*G8*I8,NA()))</x:f>
        <x:v>100</x:v>
      </x:c>
      <x:c r="N8" s="20" t="n">
        <x:f>IF(Q8="","",IF(K8="Покупка",M8/L8,M8))</x:f>
        <x:v>100</x:v>
      </x:c>
      <x:c r="O8" s="20" t="n">
        <x:f>IF(Q8="","",IF(Q8="OK",IF(K8="Покупка",M8,0),NA()))</x:f>
        <x:v>0</x:v>
      </x:c>
      <x:c r="P8" s="8"/>
      <x:c r="Q8" s="22" t="str">
        <x:f>IF(COUNTA(C8:L8)+COUNTA(P8)=0,"",IF(AND(ISNUMBER(C8),C8&gt;=1,D8&lt;&gt;"",ISNUMBER(F8),F8&gt;=0,ISNUMBER(G8),G8&gt;=0,ISNUMBER(I8),I8&gt;0,H8&lt;&gt;"",COUNTIFS('Настройки'!$C$21:$C$28,E8)=1,OR(K8="Месяц",AND(K8="Покупка",ISNUMBER(L8),L8&gt;=1))),"OK","Проверь ввод"))</x:f>
        <x:v>OK</x:v>
      </x:c>
    </x:row>
    <x:row r="9" ht="25" customHeight="1">
      <x:c r="A9" s="1"/>
      <x:c r="B9" s="1"/>
      <x:c r="C9" s="31" t="n">
        <x:v>46310</x:v>
      </x:c>
      <x:c r="D9" s="8" t="str">
        <x:v>Аренда, учебно</x:v>
      </x:c>
      <x:c r="E9" s="8" t="str">
        <x:v>Аренда и студия</x:v>
      </x:c>
      <x:c r="F9" s="8" t="n">
        <x:v>1</x:v>
      </x:c>
      <x:c r="G9" s="16" t="n">
        <x:v>100</x:v>
      </x:c>
      <x:c r="H9" s="8" t="str">
        <x:v>USD</x:v>
      </x:c>
      <x:c r="I9" s="21" t="n">
        <x:v>1</x:v>
      </x:c>
      <x:c r="J9" s="8" t="str">
        <x:v>Проект A</x:v>
      </x:c>
      <x:c r="K9" s="8" t="str">
        <x:v>Месяц</x:v>
      </x:c>
      <x:c r="L9" s="8"/>
      <x:c r="M9" s="20" t="n">
        <x:f>IF(Q9="","",IF(Q9="OK",F9*G9*I9,NA()))</x:f>
        <x:v>100</x:v>
      </x:c>
      <x:c r="N9" s="20" t="n">
        <x:f>IF(Q9="","",IF(K9="Покупка",M9/L9,M9))</x:f>
        <x:v>100</x:v>
      </x:c>
      <x:c r="O9" s="20" t="n">
        <x:f>IF(Q9="","",IF(Q9="OK",IF(K9="Покупка",M9,0),NA()))</x:f>
        <x:v>0</x:v>
      </x:c>
      <x:c r="P9" s="8"/>
      <x:c r="Q9" s="22" t="str">
        <x:f>IF(COUNTA(C9:L9)+COUNTA(P9)=0,"",IF(AND(ISNUMBER(C9),C9&gt;=1,D9&lt;&gt;"",ISNUMBER(F9),F9&gt;=0,ISNUMBER(G9),G9&gt;=0,ISNUMBER(I9),I9&gt;0,H9&lt;&gt;"",COUNTIFS('Настройки'!$C$21:$C$28,E9)=1,OR(K9="Месяц",AND(K9="Покупка",ISNUMBER(L9),L9&gt;=1))),"OK","Проверь ввод"))</x:f>
        <x:v>OK</x:v>
      </x:c>
    </x:row>
    <x:row r="10" ht="25" customHeight="1">
      <x:c r="A10" s="1"/>
      <x:c r="B10" s="1"/>
      <x:c r="C10" s="31" t="n">
        <x:v>46310</x:v>
      </x:c>
      <x:c r="D10" s="8" t="str">
        <x:v>Комплект света, учебно</x:v>
      </x:c>
      <x:c r="E10" s="8" t="str">
        <x:v>Оборудование</x:v>
      </x:c>
      <x:c r="F10" s="8" t="n">
        <x:v>1</x:v>
      </x:c>
      <x:c r="G10" s="16" t="n">
        <x:v>1200</x:v>
      </x:c>
      <x:c r="H10" s="8" t="str">
        <x:v>USD</x:v>
      </x:c>
      <x:c r="I10" s="21" t="n">
        <x:v>1</x:v>
      </x:c>
      <x:c r="J10" s="8" t="str">
        <x:v>Проект A</x:v>
      </x:c>
      <x:c r="K10" s="8" t="str">
        <x:v>Покупка</x:v>
      </x:c>
      <x:c r="L10" s="8" t="n">
        <x:v>12</x:v>
      </x:c>
      <x:c r="M10" s="20" t="n">
        <x:f>IF(Q10="","",IF(Q10="OK",F10*G10*I10,NA()))</x:f>
        <x:v>1200</x:v>
      </x:c>
      <x:c r="N10" s="20" t="n">
        <x:f>IF(Q10="","",IF(K10="Покупка",M10/L10,M10))</x:f>
        <x:v>100</x:v>
      </x:c>
      <x:c r="O10" s="20" t="n">
        <x:f>IF(Q10="","",IF(Q10="OK",IF(K10="Покупка",M10,0),NA()))</x:f>
        <x:v>1200</x:v>
      </x:c>
      <x:c r="P10" s="8"/>
      <x:c r="Q10" s="22" t="str">
        <x:f>IF(COUNTA(C10:L10)+COUNTA(P10)=0,"",IF(AND(ISNUMBER(C10),C10&gt;=1,D10&lt;&gt;"",ISNUMBER(F10),F10&gt;=0,ISNUMBER(G10),G10&gt;=0,ISNUMBER(I10),I10&gt;0,H10&lt;&gt;"",COUNTIFS('Настройки'!$C$21:$C$28,E10)=1,OR(K10="Месяц",AND(K10="Покупка",ISNUMBER(L10),L10&gt;=1))),"OK","Проверь ввод"))</x:f>
        <x:v>OK</x:v>
      </x:c>
    </x:row>
    <x:row r="11" ht="25" customHeight="1">
      <x:c r="A11" s="1"/>
      <x:c r="B11" s="1"/>
      <x:c r="C11" s="31"/>
      <x:c r="D11" s="8"/>
      <x:c r="E11" s="8"/>
      <x:c r="F11" s="8"/>
      <x:c r="G11" s="16"/>
      <x:c r="H11" s="8"/>
      <x:c r="I11" s="21"/>
      <x:c r="J11" s="8"/>
      <x:c r="K11" s="8"/>
      <x:c r="L11" s="8"/>
      <x:c r="M11" s="20" t="str">
        <x:f>IF(Q11="","",IF(Q11="OK",F11*G11*I11,NA()))</x:f>
      </x:c>
      <x:c r="N11" s="20" t="str">
        <x:f>IF(Q11="","",IF(K11="Покупка",M11/L11,M11))</x:f>
      </x:c>
      <x:c r="O11" s="20" t="str">
        <x:f>IF(Q11="","",IF(Q11="OK",IF(K11="Покупка",M11,0),NA()))</x:f>
      </x:c>
      <x:c r="P11" s="8"/>
      <x:c r="Q11" s="22" t="str">
        <x:f>IF(COUNTA(C11:L11)+COUNTA(P11)=0,"",IF(AND(ISNUMBER(C11),C11&gt;=1,D11&lt;&gt;"",ISNUMBER(F11),F11&gt;=0,ISNUMBER(G11),G11&gt;=0,ISNUMBER(I11),I11&gt;0,H11&lt;&gt;"",COUNTIFS('Настройки'!$C$21:$C$28,E11)=1,OR(K11="Месяц",AND(K11="Покупка",ISNUMBER(L11),L11&gt;=1))),"OK","Проверь ввод"))</x:f>
      </x:c>
    </x:row>
    <x:row r="12" ht="25" customHeight="1">
      <x:c r="A12" s="1"/>
      <x:c r="B12" s="1"/>
      <x:c r="C12" s="31"/>
      <x:c r="D12" s="8"/>
      <x:c r="E12" s="8"/>
      <x:c r="F12" s="8"/>
      <x:c r="G12" s="16"/>
      <x:c r="H12" s="8"/>
      <x:c r="I12" s="21"/>
      <x:c r="J12" s="8"/>
      <x:c r="K12" s="8"/>
      <x:c r="L12" s="8"/>
      <x:c r="M12" s="20" t="str">
        <x:f>IF(Q12="","",IF(Q12="OK",F12*G12*I12,NA()))</x:f>
      </x:c>
      <x:c r="N12" s="20" t="str">
        <x:f>IF(Q12="","",IF(K12="Покупка",M12/L12,M12))</x:f>
      </x:c>
      <x:c r="O12" s="20" t="str">
        <x:f>IF(Q12="","",IF(Q12="OK",IF(K12="Покупка",M12,0),NA()))</x:f>
      </x:c>
      <x:c r="P12" s="8"/>
      <x:c r="Q12" s="22" t="str">
        <x:f>IF(COUNTA(C12:L12)+COUNTA(P12)=0,"",IF(AND(ISNUMBER(C12),C12&gt;=1,D12&lt;&gt;"",ISNUMBER(F12),F12&gt;=0,ISNUMBER(G12),G12&gt;=0,ISNUMBER(I12),I12&gt;0,H12&lt;&gt;"",COUNTIFS('Настройки'!$C$21:$C$28,E12)=1,OR(K12="Месяц",AND(K12="Покупка",ISNUMBER(L12),L12&gt;=1))),"OK","Проверь ввод"))</x:f>
      </x:c>
    </x:row>
    <x:row r="13" ht="25" customHeight="1">
      <x:c r="A13" s="1"/>
      <x:c r="B13" s="1"/>
      <x:c r="C13" s="31"/>
      <x:c r="D13" s="8"/>
      <x:c r="E13" s="8"/>
      <x:c r="F13" s="8"/>
      <x:c r="G13" s="16"/>
      <x:c r="H13" s="8"/>
      <x:c r="I13" s="21"/>
      <x:c r="J13" s="8"/>
      <x:c r="K13" s="8"/>
      <x:c r="L13" s="8"/>
      <x:c r="M13" s="20" t="str">
        <x:f>IF(Q13="","",IF(Q13="OK",F13*G13*I13,NA()))</x:f>
      </x:c>
      <x:c r="N13" s="20" t="str">
        <x:f>IF(Q13="","",IF(K13="Покупка",M13/L13,M13))</x:f>
      </x:c>
      <x:c r="O13" s="20" t="str">
        <x:f>IF(Q13="","",IF(Q13="OK",IF(K13="Покупка",M13,0),NA()))</x:f>
      </x:c>
      <x:c r="P13" s="8"/>
      <x:c r="Q13" s="22" t="str">
        <x:f>IF(COUNTA(C13:L13)+COUNTA(P13)=0,"",IF(AND(ISNUMBER(C13),C13&gt;=1,D13&lt;&gt;"",ISNUMBER(F13),F13&gt;=0,ISNUMBER(G13),G13&gt;=0,ISNUMBER(I13),I13&gt;0,H13&lt;&gt;"",COUNTIFS('Настройки'!$C$21:$C$28,E13)=1,OR(K13="Месяц",AND(K13="Покупка",ISNUMBER(L13),L13&gt;=1))),"OK","Проверь ввод"))</x:f>
      </x:c>
    </x:row>
    <x:row r="14" ht="25" customHeight="1">
      <x:c r="A14" s="1"/>
      <x:c r="B14" s="1"/>
      <x:c r="C14" s="31"/>
      <x:c r="D14" s="8"/>
      <x:c r="E14" s="8"/>
      <x:c r="F14" s="8"/>
      <x:c r="G14" s="16"/>
      <x:c r="H14" s="8"/>
      <x:c r="I14" s="21"/>
      <x:c r="J14" s="8"/>
      <x:c r="K14" s="8"/>
      <x:c r="L14" s="8"/>
      <x:c r="M14" s="20" t="str">
        <x:f>IF(Q14="","",IF(Q14="OK",F14*G14*I14,NA()))</x:f>
      </x:c>
      <x:c r="N14" s="20" t="str">
        <x:f>IF(Q14="","",IF(K14="Покупка",M14/L14,M14))</x:f>
      </x:c>
      <x:c r="O14" s="20" t="str">
        <x:f>IF(Q14="","",IF(Q14="OK",IF(K14="Покупка",M14,0),NA()))</x:f>
      </x:c>
      <x:c r="P14" s="8"/>
      <x:c r="Q14" s="22" t="str">
        <x:f>IF(COUNTA(C14:L14)+COUNTA(P14)=0,"",IF(AND(ISNUMBER(C14),C14&gt;=1,D14&lt;&gt;"",ISNUMBER(F14),F14&gt;=0,ISNUMBER(G14),G14&gt;=0,ISNUMBER(I14),I14&gt;0,H14&lt;&gt;"",COUNTIFS('Настройки'!$C$21:$C$28,E14)=1,OR(K14="Месяц",AND(K14="Покупка",ISNUMBER(L14),L14&gt;=1))),"OK","Проверь ввод"))</x:f>
      </x:c>
    </x:row>
    <x:row r="15" ht="25" customHeight="1">
      <x:c r="A15" s="1"/>
      <x:c r="B15" s="1"/>
      <x:c r="C15" s="31"/>
      <x:c r="D15" s="8"/>
      <x:c r="E15" s="8"/>
      <x:c r="F15" s="8"/>
      <x:c r="G15" s="16"/>
      <x:c r="H15" s="8"/>
      <x:c r="I15" s="21"/>
      <x:c r="J15" s="8"/>
      <x:c r="K15" s="8"/>
      <x:c r="L15" s="8"/>
      <x:c r="M15" s="20" t="str">
        <x:f>IF(Q15="","",IF(Q15="OK",F15*G15*I15,NA()))</x:f>
      </x:c>
      <x:c r="N15" s="20" t="str">
        <x:f>IF(Q15="","",IF(K15="Покупка",M15/L15,M15))</x:f>
      </x:c>
      <x:c r="O15" s="20" t="str">
        <x:f>IF(Q15="","",IF(Q15="OK",IF(K15="Покупка",M15,0),NA()))</x:f>
      </x:c>
      <x:c r="P15" s="8"/>
      <x:c r="Q15" s="22" t="str">
        <x:f>IF(COUNTA(C15:L15)+COUNTA(P15)=0,"",IF(AND(ISNUMBER(C15),C15&gt;=1,D15&lt;&gt;"",ISNUMBER(F15),F15&gt;=0,ISNUMBER(G15),G15&gt;=0,ISNUMBER(I15),I15&gt;0,H15&lt;&gt;"",COUNTIFS('Настройки'!$C$21:$C$28,E15)=1,OR(K15="Месяц",AND(K15="Покупка",ISNUMBER(L15),L15&gt;=1))),"OK","Проверь ввод"))</x:f>
      </x:c>
    </x:row>
    <x:row r="16" ht="25" customHeight="1">
      <x:c r="A16" s="1"/>
      <x:c r="B16" s="1"/>
      <x:c r="C16" s="31"/>
      <x:c r="D16" s="8"/>
      <x:c r="E16" s="8"/>
      <x:c r="F16" s="8"/>
      <x:c r="G16" s="16"/>
      <x:c r="H16" s="8"/>
      <x:c r="I16" s="21"/>
      <x:c r="J16" s="8"/>
      <x:c r="K16" s="8"/>
      <x:c r="L16" s="8"/>
      <x:c r="M16" s="20" t="str">
        <x:f>IF(Q16="","",IF(Q16="OK",F16*G16*I16,NA()))</x:f>
      </x:c>
      <x:c r="N16" s="20" t="str">
        <x:f>IF(Q16="","",IF(K16="Покупка",M16/L16,M16))</x:f>
      </x:c>
      <x:c r="O16" s="20" t="str">
        <x:f>IF(Q16="","",IF(Q16="OK",IF(K16="Покупка",M16,0),NA()))</x:f>
      </x:c>
      <x:c r="P16" s="8"/>
      <x:c r="Q16" s="22" t="str">
        <x:f>IF(COUNTA(C16:L16)+COUNTA(P16)=0,"",IF(AND(ISNUMBER(C16),C16&gt;=1,D16&lt;&gt;"",ISNUMBER(F16),F16&gt;=0,ISNUMBER(G16),G16&gt;=0,ISNUMBER(I16),I16&gt;0,H16&lt;&gt;"",COUNTIFS('Настройки'!$C$21:$C$28,E16)=1,OR(K16="Месяц",AND(K16="Покупка",ISNUMBER(L16),L16&gt;=1))),"OK","Проверь ввод"))</x:f>
      </x:c>
    </x:row>
    <x:row r="17" ht="25" customHeight="1">
      <x:c r="A17" s="1"/>
      <x:c r="B17" s="1"/>
      <x:c r="C17" s="31"/>
      <x:c r="D17" s="8"/>
      <x:c r="E17" s="8"/>
      <x:c r="F17" s="8"/>
      <x:c r="G17" s="16"/>
      <x:c r="H17" s="8"/>
      <x:c r="I17" s="21"/>
      <x:c r="J17" s="8"/>
      <x:c r="K17" s="8"/>
      <x:c r="L17" s="8"/>
      <x:c r="M17" s="20" t="str">
        <x:f>IF(Q17="","",IF(Q17="OK",F17*G17*I17,NA()))</x:f>
      </x:c>
      <x:c r="N17" s="20" t="str">
        <x:f>IF(Q17="","",IF(K17="Покупка",M17/L17,M17))</x:f>
      </x:c>
      <x:c r="O17" s="20" t="str">
        <x:f>IF(Q17="","",IF(Q17="OK",IF(K17="Покупка",M17,0),NA()))</x:f>
      </x:c>
      <x:c r="P17" s="8"/>
      <x:c r="Q17" s="22" t="str">
        <x:f>IF(COUNTA(C17:L17)+COUNTA(P17)=0,"",IF(AND(ISNUMBER(C17),C17&gt;=1,D17&lt;&gt;"",ISNUMBER(F17),F17&gt;=0,ISNUMBER(G17),G17&gt;=0,ISNUMBER(I17),I17&gt;0,H17&lt;&gt;"",COUNTIFS('Настройки'!$C$21:$C$28,E17)=1,OR(K17="Месяц",AND(K17="Покупка",ISNUMBER(L17),L17&gt;=1))),"OK","Проверь ввод"))</x:f>
      </x:c>
    </x:row>
    <x:row r="18" ht="25" customHeight="1">
      <x:c r="A18" s="1"/>
      <x:c r="B18" s="1"/>
      <x:c r="C18" s="31"/>
      <x:c r="D18" s="8"/>
      <x:c r="E18" s="8"/>
      <x:c r="F18" s="8"/>
      <x:c r="G18" s="16"/>
      <x:c r="H18" s="8"/>
      <x:c r="I18" s="21"/>
      <x:c r="J18" s="8"/>
      <x:c r="K18" s="8"/>
      <x:c r="L18" s="8"/>
      <x:c r="M18" s="20" t="str">
        <x:f>IF(Q18="","",IF(Q18="OK",F18*G18*I18,NA()))</x:f>
      </x:c>
      <x:c r="N18" s="20" t="str">
        <x:f>IF(Q18="","",IF(K18="Покупка",M18/L18,M18))</x:f>
      </x:c>
      <x:c r="O18" s="20" t="str">
        <x:f>IF(Q18="","",IF(Q18="OK",IF(K18="Покупка",M18,0),NA()))</x:f>
      </x:c>
      <x:c r="P18" s="8"/>
      <x:c r="Q18" s="22" t="str">
        <x:f>IF(COUNTA(C18:L18)+COUNTA(P18)=0,"",IF(AND(ISNUMBER(C18),C18&gt;=1,D18&lt;&gt;"",ISNUMBER(F18),F18&gt;=0,ISNUMBER(G18),G18&gt;=0,ISNUMBER(I18),I18&gt;0,H18&lt;&gt;"",COUNTIFS('Настройки'!$C$21:$C$28,E18)=1,OR(K18="Месяц",AND(K18="Покупка",ISNUMBER(L18),L18&gt;=1))),"OK","Проверь ввод"))</x:f>
      </x:c>
    </x:row>
    <x:row r="19" ht="25" customHeight="1">
      <x:c r="A19" s="1"/>
      <x:c r="B19" s="1"/>
      <x:c r="C19" s="31"/>
      <x:c r="D19" s="8"/>
      <x:c r="E19" s="8"/>
      <x:c r="F19" s="8"/>
      <x:c r="G19" s="16"/>
      <x:c r="H19" s="8"/>
      <x:c r="I19" s="21"/>
      <x:c r="J19" s="8"/>
      <x:c r="K19" s="8"/>
      <x:c r="L19" s="8"/>
      <x:c r="M19" s="20" t="str">
        <x:f>IF(Q19="","",IF(Q19="OK",F19*G19*I19,NA()))</x:f>
      </x:c>
      <x:c r="N19" s="20" t="str">
        <x:f>IF(Q19="","",IF(K19="Покупка",M19/L19,M19))</x:f>
      </x:c>
      <x:c r="O19" s="20" t="str">
        <x:f>IF(Q19="","",IF(Q19="OK",IF(K19="Покупка",M19,0),NA()))</x:f>
      </x:c>
      <x:c r="P19" s="8"/>
      <x:c r="Q19" s="22" t="str">
        <x:f>IF(COUNTA(C19:L19)+COUNTA(P19)=0,"",IF(AND(ISNUMBER(C19),C19&gt;=1,D19&lt;&gt;"",ISNUMBER(F19),F19&gt;=0,ISNUMBER(G19),G19&gt;=0,ISNUMBER(I19),I19&gt;0,H19&lt;&gt;"",COUNTIFS('Настройки'!$C$21:$C$28,E19)=1,OR(K19="Месяц",AND(K19="Покупка",ISNUMBER(L19),L19&gt;=1))),"OK","Проверь ввод"))</x:f>
      </x:c>
    </x:row>
    <x:row r="20" ht="25" customHeight="1">
      <x:c r="A20" s="1"/>
      <x:c r="B20" s="1"/>
      <x:c r="C20" s="31"/>
      <x:c r="D20" s="8"/>
      <x:c r="E20" s="8"/>
      <x:c r="F20" s="8"/>
      <x:c r="G20" s="16"/>
      <x:c r="H20" s="8"/>
      <x:c r="I20" s="21"/>
      <x:c r="J20" s="8"/>
      <x:c r="K20" s="8"/>
      <x:c r="L20" s="8"/>
      <x:c r="M20" s="20" t="str">
        <x:f>IF(Q20="","",IF(Q20="OK",F20*G20*I20,NA()))</x:f>
      </x:c>
      <x:c r="N20" s="20" t="str">
        <x:f>IF(Q20="","",IF(K20="Покупка",M20/L20,M20))</x:f>
      </x:c>
      <x:c r="O20" s="20" t="str">
        <x:f>IF(Q20="","",IF(Q20="OK",IF(K20="Покупка",M20,0),NA()))</x:f>
      </x:c>
      <x:c r="P20" s="8"/>
      <x:c r="Q20" s="22" t="str">
        <x:f>IF(COUNTA(C20:L20)+COUNTA(P20)=0,"",IF(AND(ISNUMBER(C20),C20&gt;=1,D20&lt;&gt;"",ISNUMBER(F20),F20&gt;=0,ISNUMBER(G20),G20&gt;=0,ISNUMBER(I20),I20&gt;0,H20&lt;&gt;"",COUNTIFS('Настройки'!$C$21:$C$28,E20)=1,OR(K20="Месяц",AND(K20="Покупка",ISNUMBER(L20),L20&gt;=1))),"OK","Проверь ввод"))</x:f>
      </x:c>
    </x:row>
    <x:row r="21" ht="25" customHeight="1">
      <x:c r="A21" s="1"/>
      <x:c r="B21" s="1"/>
      <x:c r="C21" s="31"/>
      <x:c r="D21" s="8"/>
      <x:c r="E21" s="8"/>
      <x:c r="F21" s="8"/>
      <x:c r="G21" s="16"/>
      <x:c r="H21" s="8"/>
      <x:c r="I21" s="21"/>
      <x:c r="J21" s="8"/>
      <x:c r="K21" s="8"/>
      <x:c r="L21" s="8"/>
      <x:c r="M21" s="20" t="str">
        <x:f>IF(Q21="","",IF(Q21="OK",F21*G21*I21,NA()))</x:f>
      </x:c>
      <x:c r="N21" s="20" t="str">
        <x:f>IF(Q21="","",IF(K21="Покупка",M21/L21,M21))</x:f>
      </x:c>
      <x:c r="O21" s="20" t="str">
        <x:f>IF(Q21="","",IF(Q21="OK",IF(K21="Покупка",M21,0),NA()))</x:f>
      </x:c>
      <x:c r="P21" s="8"/>
      <x:c r="Q21" s="22" t="str">
        <x:f>IF(COUNTA(C21:L21)+COUNTA(P21)=0,"",IF(AND(ISNUMBER(C21),C21&gt;=1,D21&lt;&gt;"",ISNUMBER(F21),F21&gt;=0,ISNUMBER(G21),G21&gt;=0,ISNUMBER(I21),I21&gt;0,H21&lt;&gt;"",COUNTIFS('Настройки'!$C$21:$C$28,E21)=1,OR(K21="Месяц",AND(K21="Покупка",ISNUMBER(L21),L21&gt;=1))),"OK","Проверь ввод"))</x:f>
      </x:c>
    </x:row>
    <x:row r="22" ht="25" customHeight="1">
      <x:c r="A22" s="1"/>
      <x:c r="B22" s="1"/>
      <x:c r="C22" s="31"/>
      <x:c r="D22" s="8"/>
      <x:c r="E22" s="8"/>
      <x:c r="F22" s="8"/>
      <x:c r="G22" s="16"/>
      <x:c r="H22" s="8"/>
      <x:c r="I22" s="21"/>
      <x:c r="J22" s="8"/>
      <x:c r="K22" s="8"/>
      <x:c r="L22" s="8"/>
      <x:c r="M22" s="20" t="str">
        <x:f>IF(Q22="","",IF(Q22="OK",F22*G22*I22,NA()))</x:f>
      </x:c>
      <x:c r="N22" s="20" t="str">
        <x:f>IF(Q22="","",IF(K22="Покупка",M22/L22,M22))</x:f>
      </x:c>
      <x:c r="O22" s="20" t="str">
        <x:f>IF(Q22="","",IF(Q22="OK",IF(K22="Покупка",M22,0),NA()))</x:f>
      </x:c>
      <x:c r="P22" s="8"/>
      <x:c r="Q22" s="22" t="str">
        <x:f>IF(COUNTA(C22:L22)+COUNTA(P22)=0,"",IF(AND(ISNUMBER(C22),C22&gt;=1,D22&lt;&gt;"",ISNUMBER(F22),F22&gt;=0,ISNUMBER(G22),G22&gt;=0,ISNUMBER(I22),I22&gt;0,H22&lt;&gt;"",COUNTIFS('Настройки'!$C$21:$C$28,E22)=1,OR(K22="Месяц",AND(K22="Покупка",ISNUMBER(L22),L22&gt;=1))),"OK","Проверь ввод"))</x:f>
      </x:c>
    </x:row>
    <x:row r="23" ht="25" customHeight="1">
      <x:c r="A23" s="1"/>
      <x:c r="B23" s="1"/>
      <x:c r="C23" s="31"/>
      <x:c r="D23" s="8"/>
      <x:c r="E23" s="8"/>
      <x:c r="F23" s="8"/>
      <x:c r="G23" s="16"/>
      <x:c r="H23" s="8"/>
      <x:c r="I23" s="21"/>
      <x:c r="J23" s="8"/>
      <x:c r="K23" s="8"/>
      <x:c r="L23" s="8"/>
      <x:c r="M23" s="20" t="str">
        <x:f>IF(Q23="","",IF(Q23="OK",F23*G23*I23,NA()))</x:f>
      </x:c>
      <x:c r="N23" s="20" t="str">
        <x:f>IF(Q23="","",IF(K23="Покупка",M23/L23,M23))</x:f>
      </x:c>
      <x:c r="O23" s="20" t="str">
        <x:f>IF(Q23="","",IF(Q23="OK",IF(K23="Покупка",M23,0),NA()))</x:f>
      </x:c>
      <x:c r="P23" s="8"/>
      <x:c r="Q23" s="22" t="str">
        <x:f>IF(COUNTA(C23:L23)+COUNTA(P23)=0,"",IF(AND(ISNUMBER(C23),C23&gt;=1,D23&lt;&gt;"",ISNUMBER(F23),F23&gt;=0,ISNUMBER(G23),G23&gt;=0,ISNUMBER(I23),I23&gt;0,H23&lt;&gt;"",COUNTIFS('Настройки'!$C$21:$C$28,E23)=1,OR(K23="Месяц",AND(K23="Покупка",ISNUMBER(L23),L23&gt;=1))),"OK","Проверь ввод"))</x:f>
      </x:c>
    </x:row>
    <x:row r="24" ht="25" customHeight="1">
      <x:c r="A24" s="1"/>
      <x:c r="B24" s="1"/>
      <x:c r="C24" s="31"/>
      <x:c r="D24" s="8"/>
      <x:c r="E24" s="8"/>
      <x:c r="F24" s="8"/>
      <x:c r="G24" s="16"/>
      <x:c r="H24" s="8"/>
      <x:c r="I24" s="21"/>
      <x:c r="J24" s="8"/>
      <x:c r="K24" s="8"/>
      <x:c r="L24" s="8"/>
      <x:c r="M24" s="20" t="str">
        <x:f>IF(Q24="","",IF(Q24="OK",F24*G24*I24,NA()))</x:f>
      </x:c>
      <x:c r="N24" s="20" t="str">
        <x:f>IF(Q24="","",IF(K24="Покупка",M24/L24,M24))</x:f>
      </x:c>
      <x:c r="O24" s="20" t="str">
        <x:f>IF(Q24="","",IF(Q24="OK",IF(K24="Покупка",M24,0),NA()))</x:f>
      </x:c>
      <x:c r="P24" s="8"/>
      <x:c r="Q24" s="22" t="str">
        <x:f>IF(COUNTA(C24:L24)+COUNTA(P24)=0,"",IF(AND(ISNUMBER(C24),C24&gt;=1,D24&lt;&gt;"",ISNUMBER(F24),F24&gt;=0,ISNUMBER(G24),G24&gt;=0,ISNUMBER(I24),I24&gt;0,H24&lt;&gt;"",COUNTIFS('Настройки'!$C$21:$C$28,E24)=1,OR(K24="Месяц",AND(K24="Покупка",ISNUMBER(L24),L24&gt;=1))),"OK","Проверь ввод"))</x:f>
      </x:c>
    </x:row>
    <x:row r="25" ht="25" customHeight="1">
      <x:c r="A25" s="1"/>
      <x:c r="B25" s="1"/>
      <x:c r="C25" s="31"/>
      <x:c r="D25" s="8"/>
      <x:c r="E25" s="8"/>
      <x:c r="F25" s="8"/>
      <x:c r="G25" s="16"/>
      <x:c r="H25" s="8"/>
      <x:c r="I25" s="21"/>
      <x:c r="J25" s="8"/>
      <x:c r="K25" s="8"/>
      <x:c r="L25" s="8"/>
      <x:c r="M25" s="20" t="str">
        <x:f>IF(Q25="","",IF(Q25="OK",F25*G25*I25,NA()))</x:f>
      </x:c>
      <x:c r="N25" s="20" t="str">
        <x:f>IF(Q25="","",IF(K25="Покупка",M25/L25,M25))</x:f>
      </x:c>
      <x:c r="O25" s="20" t="str">
        <x:f>IF(Q25="","",IF(Q25="OK",IF(K25="Покупка",M25,0),NA()))</x:f>
      </x:c>
      <x:c r="P25" s="8"/>
      <x:c r="Q25" s="22" t="str">
        <x:f>IF(COUNTA(C25:L25)+COUNTA(P25)=0,"",IF(AND(ISNUMBER(C25),C25&gt;=1,D25&lt;&gt;"",ISNUMBER(F25),F25&gt;=0,ISNUMBER(G25),G25&gt;=0,ISNUMBER(I25),I25&gt;0,H25&lt;&gt;"",COUNTIFS('Настройки'!$C$21:$C$28,E25)=1,OR(K25="Месяц",AND(K25="Покупка",ISNUMBER(L25),L25&gt;=1))),"OK","Проверь ввод"))</x:f>
      </x:c>
    </x:row>
    <x:row r="26" ht="25" customHeight="1">
      <x:c r="A26" s="1"/>
      <x:c r="B26" s="1"/>
      <x:c r="C26" s="31"/>
      <x:c r="D26" s="8"/>
      <x:c r="E26" s="8"/>
      <x:c r="F26" s="8"/>
      <x:c r="G26" s="16"/>
      <x:c r="H26" s="8"/>
      <x:c r="I26" s="21"/>
      <x:c r="J26" s="8"/>
      <x:c r="K26" s="8"/>
      <x:c r="L26" s="8"/>
      <x:c r="M26" s="20" t="str">
        <x:f>IF(Q26="","",IF(Q26="OK",F26*G26*I26,NA()))</x:f>
      </x:c>
      <x:c r="N26" s="20" t="str">
        <x:f>IF(Q26="","",IF(K26="Покупка",M26/L26,M26))</x:f>
      </x:c>
      <x:c r="O26" s="20" t="str">
        <x:f>IF(Q26="","",IF(Q26="OK",IF(K26="Покупка",M26,0),NA()))</x:f>
      </x:c>
      <x:c r="P26" s="8"/>
      <x:c r="Q26" s="22" t="str">
        <x:f>IF(COUNTA(C26:L26)+COUNTA(P26)=0,"",IF(AND(ISNUMBER(C26),C26&gt;=1,D26&lt;&gt;"",ISNUMBER(F26),F26&gt;=0,ISNUMBER(G26),G26&gt;=0,ISNUMBER(I26),I26&gt;0,H26&lt;&gt;"",COUNTIFS('Настройки'!$C$21:$C$28,E26)=1,OR(K26="Месяц",AND(K26="Покупка",ISNUMBER(L26),L26&gt;=1))),"OK","Проверь ввод"))</x:f>
      </x:c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 ht="25" customHeight="1">
      <x:c r="A29" s="1"/>
      <x:c r="B29" s="1"/>
      <x:c r="C29" s="1" t="str">
        <x:v>Покупки: упрощённое списание цена / месяцы в выбранном месяце, без остаточной стоимости.</x:v>
      </x:c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 ht="25" customHeight="1">
      <x:c r="A31" s="1"/>
      <x:c r="B31" s="1"/>
      <x:c r="C31" s="1" t="str">
        <x:v>Начисления команды веди на листе «Команда», не дублируй те же суммы здесь.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 ht="25" customHeight="1">
      <x:c r="A34" s="1"/>
      <x:c r="B34" s="1"/>
      <x:c r="C34" s="1" t="str">
        <x:v>Строк с ошибками</x:v>
      </x:c>
      <x:c r="D34" s="19" t="n">
        <x:f>COUNTIFS(Q7:Q26,"Проверь ввод")</x:f>
        <x:v>0</x:v>
      </x:c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</x:sheetData>
  <x:conditionalFormatting sqref="D34:D34">
    <x:cfRule type="cellIs" dxfId="1" priority="1" operator="greaterThan">
      <x:formula>0</x:formula>
    </x:cfRule>
  </x:conditionalFormatting>
  <x:dataValidations count="2">
    <x:dataValidation type="list" sqref="E7:E26">
      <x:formula1>"Команда и подрядчики,Скаутинг,Маркетинг,Производство контента,Сервисы и связь,Аренда и студия,Оборудование,Прочее"</x:formula1>
    </x:dataValidation>
    <x:dataValidation type="list" sqref="K7:K26">
      <x:formula1>"Месяц,Покупка"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19" hidden="0" customWidth="1"/>
    <x:col min="4" max="4" width="27" hidden="0" customWidth="1"/>
    <x:col min="5" max="5" width="27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29" hidden="0" customWidth="1"/>
    <x:col min="13" max="13" width="29" hidden="0" customWidth="1"/>
    <x:col min="14" max="14" width="19" hidden="0" customWidth="1"/>
    <x:col min="15" max="15" width="23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5" customHeight="1">
      <x:c r="A2" s="1"/>
      <x:c r="B2" s="1"/>
      <x:c r="C2" s="2" t="str">
        <x:v>Команда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38" customHeight="1">
      <x:c r="A6" s="1"/>
      <x:c r="B6" s="1"/>
      <x:c r="C6" s="14" t="str">
        <x:v>Дата начисления</x:v>
      </x:c>
      <x:c r="D6" s="14" t="str">
        <x:v>Роль / задача</x:v>
      </x:c>
      <x:c r="E6" s="14" t="str">
        <x:v>Схема</x:v>
      </x:c>
      <x:c r="F6" s="14" t="str">
        <x:v>Единиц / часов</x:v>
      </x:c>
      <x:c r="G6" s="14" t="str">
        <x:v>Ставка в базе</x:v>
      </x:c>
      <x:c r="H6" s="14" t="str">
        <x:v>Процент</x:v>
      </x:c>
      <x:c r="I6" s="14" t="str">
        <x:v>База процента</x:v>
      </x:c>
      <x:c r="J6" s="14" t="str">
        <x:v>Начислено</x:v>
      </x:c>
      <x:c r="K6" s="14" t="str">
        <x:v>Оплачено, справочно</x:v>
      </x:c>
      <x:c r="L6" s="14" t="str">
        <x:v>Категория</x:v>
      </x:c>
      <x:c r="M6" s="14" t="str">
        <x:v>Комментарий</x:v>
      </x:c>
      <x:c r="N6" s="14" t="str">
        <x:v>Осталось</x:v>
      </x:c>
      <x:c r="O6" s="14" t="str">
        <x:v>Проверка</x:v>
      </x:c>
    </x:row>
    <x:row r="7" ht="25" customHeight="1">
      <x:c r="A7" s="1"/>
      <x:c r="B7" s="1"/>
      <x:c r="C7" s="31" t="n">
        <x:v>46310</x:v>
      </x:c>
      <x:c r="D7" s="8" t="str">
        <x:v>Поддержка, учебно</x:v>
      </x:c>
      <x:c r="E7" s="8" t="str">
        <x:v>Часы</x:v>
      </x:c>
      <x:c r="F7" s="8" t="n">
        <x:v>80</x:v>
      </x:c>
      <x:c r="G7" s="16" t="n">
        <x:v>5</x:v>
      </x:c>
      <x:c r="H7" s="15" t="n">
        <x:v>0</x:v>
      </x:c>
      <x:c r="I7" s="16" t="n">
        <x:v>0</x:v>
      </x:c>
      <x:c r="J7" s="20" t="n">
        <x:f>IF(O7="","",IF(O7="OK",IF(E7="Процент",H7*I7,F7*G7),NA()))</x:f>
        <x:v>400</x:v>
      </x:c>
      <x:c r="K7" s="16" t="n">
        <x:v>400</x:v>
      </x:c>
      <x:c r="L7" s="8" t="str">
        <x:v>Команда и подрядчики</x:v>
      </x:c>
      <x:c r="M7" s="8" t="str">
        <x:v>Синтетические ставки</x:v>
      </x:c>
      <x:c r="N7" s="20" t="n">
        <x:f>IF(O7="","",J7-K7)</x:f>
        <x:v>0</x:v>
      </x:c>
      <x:c r="O7" s="22" t="str">
        <x:f>IF(COUNTA(C7:I7)+COUNTA(K7:M7)=0,"",IF(AND(ISNUMBER(C7),C7&gt;=1,D7&lt;&gt;"",ISNUMBER(K7),K7&gt;=0,COUNTIFS('Настройки'!$C$21:$C$28,L7)=1,OR(AND(E7="Процент",ISNUMBER(H7),H7&gt;=0,H7&lt;=1,ISNUMBER(I7),I7&gt;=0),AND(OR(E7="Фикс",E7="Часы",E7="Единицы"),ISNUMBER(F7),F7&gt;=0,ISNUMBER(G7),G7&gt;=0))),"OK","Проверь ввод"))</x:f>
        <x:v>OK</x:v>
      </x:c>
    </x:row>
    <x:row r="8" ht="25" customHeight="1">
      <x:c r="A8" s="1"/>
      <x:c r="B8" s="1"/>
      <x:c r="C8" s="31" t="n">
        <x:v>46310</x:v>
      </x:c>
      <x:c r="D8" s="8" t="str">
        <x:v>Монтаж, учебно</x:v>
      </x:c>
      <x:c r="E8" s="8" t="str">
        <x:v>Единицы</x:v>
      </x:c>
      <x:c r="F8" s="8" t="n">
        <x:v>8</x:v>
      </x:c>
      <x:c r="G8" s="16" t="n">
        <x:v>25</x:v>
      </x:c>
      <x:c r="H8" s="15" t="n">
        <x:v>0</x:v>
      </x:c>
      <x:c r="I8" s="16" t="n">
        <x:v>0</x:v>
      </x:c>
      <x:c r="J8" s="20" t="n">
        <x:f>IF(O8="","",IF(O8="OK",IF(E8="Процент",H8*I8,F8*G8),NA()))</x:f>
        <x:v>200</x:v>
      </x:c>
      <x:c r="K8" s="16" t="n">
        <x:v>200</x:v>
      </x:c>
      <x:c r="L8" s="8" t="str">
        <x:v>Производство контента</x:v>
      </x:c>
      <x:c r="M8" s="8" t="str">
        <x:v>Принятые материалы</x:v>
      </x:c>
      <x:c r="N8" s="20" t="n">
        <x:f>IF(O8="","",J8-K8)</x:f>
        <x:v>0</x:v>
      </x:c>
      <x:c r="O8" s="22" t="str">
        <x:f>IF(COUNTA(C8:I8)+COUNTA(K8:M8)=0,"",IF(AND(ISNUMBER(C8),C8&gt;=1,D8&lt;&gt;"",ISNUMBER(K8),K8&gt;=0,COUNTIFS('Настройки'!$C$21:$C$28,L8)=1,OR(AND(E8="Процент",ISNUMBER(H8),H8&gt;=0,H8&lt;=1,ISNUMBER(I8),I8&gt;=0),AND(OR(E8="Фикс",E8="Часы",E8="Единицы"),ISNUMBER(F8),F8&gt;=0,ISNUMBER(G8),G8&gt;=0))),"OK","Проверь ввод"))</x:f>
        <x:v>OK</x:v>
      </x:c>
    </x:row>
    <x:row r="9" ht="25" customHeight="1">
      <x:c r="A9" s="1"/>
      <x:c r="B9" s="1"/>
      <x:c r="C9" s="31"/>
      <x:c r="D9" s="8"/>
      <x:c r="E9" s="8"/>
      <x:c r="F9" s="8"/>
      <x:c r="G9" s="16"/>
      <x:c r="H9" s="15"/>
      <x:c r="I9" s="16"/>
      <x:c r="J9" s="20" t="str">
        <x:f>IF(O9="","",IF(O9="OK",IF(E9="Процент",H9*I9,F9*G9),NA()))</x:f>
      </x:c>
      <x:c r="K9" s="16"/>
      <x:c r="L9" s="8"/>
      <x:c r="M9" s="8"/>
      <x:c r="N9" s="20" t="str">
        <x:f>IF(O9="","",J9-K9)</x:f>
      </x:c>
      <x:c r="O9" s="22" t="str">
        <x:f>IF(COUNTA(C9:I9)+COUNTA(K9:M9)=0,"",IF(AND(ISNUMBER(C9),C9&gt;=1,D9&lt;&gt;"",ISNUMBER(K9),K9&gt;=0,COUNTIFS('Настройки'!$C$21:$C$28,L9)=1,OR(AND(E9="Процент",ISNUMBER(H9),H9&gt;=0,H9&lt;=1,ISNUMBER(I9),I9&gt;=0),AND(OR(E9="Фикс",E9="Часы",E9="Единицы"),ISNUMBER(F9),F9&gt;=0,ISNUMBER(G9),G9&gt;=0))),"OK","Проверь ввод"))</x:f>
      </x:c>
    </x:row>
    <x:row r="10" ht="25" customHeight="1">
      <x:c r="A10" s="1"/>
      <x:c r="B10" s="1"/>
      <x:c r="C10" s="31"/>
      <x:c r="D10" s="8"/>
      <x:c r="E10" s="8"/>
      <x:c r="F10" s="8"/>
      <x:c r="G10" s="16"/>
      <x:c r="H10" s="15"/>
      <x:c r="I10" s="16"/>
      <x:c r="J10" s="20" t="str">
        <x:f>IF(O10="","",IF(O10="OK",IF(E10="Процент",H10*I10,F10*G10),NA()))</x:f>
      </x:c>
      <x:c r="K10" s="16"/>
      <x:c r="L10" s="8"/>
      <x:c r="M10" s="8"/>
      <x:c r="N10" s="20" t="str">
        <x:f>IF(O10="","",J10-K10)</x:f>
      </x:c>
      <x:c r="O10" s="22" t="str">
        <x:f>IF(COUNTA(C10:I10)+COUNTA(K10:M10)=0,"",IF(AND(ISNUMBER(C10),C10&gt;=1,D10&lt;&gt;"",ISNUMBER(K10),K10&gt;=0,COUNTIFS('Настройки'!$C$21:$C$28,L10)=1,OR(AND(E10="Процент",ISNUMBER(H10),H10&gt;=0,H10&lt;=1,ISNUMBER(I10),I10&gt;=0),AND(OR(E10="Фикс",E10="Часы",E10="Единицы"),ISNUMBER(F10),F10&gt;=0,ISNUMBER(G10),G10&gt;=0))),"OK","Проверь ввод"))</x:f>
      </x:c>
    </x:row>
    <x:row r="11" ht="25" customHeight="1">
      <x:c r="A11" s="1"/>
      <x:c r="B11" s="1"/>
      <x:c r="C11" s="31"/>
      <x:c r="D11" s="8"/>
      <x:c r="E11" s="8"/>
      <x:c r="F11" s="8"/>
      <x:c r="G11" s="16"/>
      <x:c r="H11" s="15"/>
      <x:c r="I11" s="16"/>
      <x:c r="J11" s="20" t="str">
        <x:f>IF(O11="","",IF(O11="OK",IF(E11="Процент",H11*I11,F11*G11),NA()))</x:f>
      </x:c>
      <x:c r="K11" s="16"/>
      <x:c r="L11" s="8"/>
      <x:c r="M11" s="8"/>
      <x:c r="N11" s="20" t="str">
        <x:f>IF(O11="","",J11-K11)</x:f>
      </x:c>
      <x:c r="O11" s="22" t="str">
        <x:f>IF(COUNTA(C11:I11)+COUNTA(K11:M11)=0,"",IF(AND(ISNUMBER(C11),C11&gt;=1,D11&lt;&gt;"",ISNUMBER(K11),K11&gt;=0,COUNTIFS('Настройки'!$C$21:$C$28,L11)=1,OR(AND(E11="Процент",ISNUMBER(H11),H11&gt;=0,H11&lt;=1,ISNUMBER(I11),I11&gt;=0),AND(OR(E11="Фикс",E11="Часы",E11="Единицы"),ISNUMBER(F11),F11&gt;=0,ISNUMBER(G11),G11&gt;=0))),"OK","Проверь ввод"))</x:f>
      </x:c>
    </x:row>
    <x:row r="12" ht="25" customHeight="1">
      <x:c r="A12" s="1"/>
      <x:c r="B12" s="1"/>
      <x:c r="C12" s="31"/>
      <x:c r="D12" s="8"/>
      <x:c r="E12" s="8"/>
      <x:c r="F12" s="8"/>
      <x:c r="G12" s="16"/>
      <x:c r="H12" s="15"/>
      <x:c r="I12" s="16"/>
      <x:c r="J12" s="20" t="str">
        <x:f>IF(O12="","",IF(O12="OK",IF(E12="Процент",H12*I12,F12*G12),NA()))</x:f>
      </x:c>
      <x:c r="K12" s="16"/>
      <x:c r="L12" s="8"/>
      <x:c r="M12" s="8"/>
      <x:c r="N12" s="20" t="str">
        <x:f>IF(O12="","",J12-K12)</x:f>
      </x:c>
      <x:c r="O12" s="22" t="str">
        <x:f>IF(COUNTA(C12:I12)+COUNTA(K12:M12)=0,"",IF(AND(ISNUMBER(C12),C12&gt;=1,D12&lt;&gt;"",ISNUMBER(K12),K12&gt;=0,COUNTIFS('Настройки'!$C$21:$C$28,L12)=1,OR(AND(E12="Процент",ISNUMBER(H12),H12&gt;=0,H12&lt;=1,ISNUMBER(I12),I12&gt;=0),AND(OR(E12="Фикс",E12="Часы",E12="Единицы"),ISNUMBER(F12),F12&gt;=0,ISNUMBER(G12),G12&gt;=0))),"OK","Проверь ввод"))</x:f>
      </x:c>
    </x:row>
    <x:row r="13" ht="25" customHeight="1">
      <x:c r="A13" s="1"/>
      <x:c r="B13" s="1"/>
      <x:c r="C13" s="31"/>
      <x:c r="D13" s="8"/>
      <x:c r="E13" s="8"/>
      <x:c r="F13" s="8"/>
      <x:c r="G13" s="16"/>
      <x:c r="H13" s="15"/>
      <x:c r="I13" s="16"/>
      <x:c r="J13" s="20" t="str">
        <x:f>IF(O13="","",IF(O13="OK",IF(E13="Процент",H13*I13,F13*G13),NA()))</x:f>
      </x:c>
      <x:c r="K13" s="16"/>
      <x:c r="L13" s="8"/>
      <x:c r="M13" s="8"/>
      <x:c r="N13" s="20" t="str">
        <x:f>IF(O13="","",J13-K13)</x:f>
      </x:c>
      <x:c r="O13" s="22" t="str">
        <x:f>IF(COUNTA(C13:I13)+COUNTA(K13:M13)=0,"",IF(AND(ISNUMBER(C13),C13&gt;=1,D13&lt;&gt;"",ISNUMBER(K13),K13&gt;=0,COUNTIFS('Настройки'!$C$21:$C$28,L13)=1,OR(AND(E13="Процент",ISNUMBER(H13),H13&gt;=0,H13&lt;=1,ISNUMBER(I13),I13&gt;=0),AND(OR(E13="Фикс",E13="Часы",E13="Единицы"),ISNUMBER(F13),F13&gt;=0,ISNUMBER(G13),G13&gt;=0))),"OK","Проверь ввод"))</x:f>
      </x:c>
    </x:row>
    <x:row r="14" ht="25" customHeight="1">
      <x:c r="A14" s="1"/>
      <x:c r="B14" s="1"/>
      <x:c r="C14" s="31"/>
      <x:c r="D14" s="8"/>
      <x:c r="E14" s="8"/>
      <x:c r="F14" s="8"/>
      <x:c r="G14" s="16"/>
      <x:c r="H14" s="15"/>
      <x:c r="I14" s="16"/>
      <x:c r="J14" s="20" t="str">
        <x:f>IF(O14="","",IF(O14="OK",IF(E14="Процент",H14*I14,F14*G14),NA()))</x:f>
      </x:c>
      <x:c r="K14" s="16"/>
      <x:c r="L14" s="8"/>
      <x:c r="M14" s="8"/>
      <x:c r="N14" s="20" t="str">
        <x:f>IF(O14="","",J14-K14)</x:f>
      </x:c>
      <x:c r="O14" s="22" t="str">
        <x:f>IF(COUNTA(C14:I14)+COUNTA(K14:M14)=0,"",IF(AND(ISNUMBER(C14),C14&gt;=1,D14&lt;&gt;"",ISNUMBER(K14),K14&gt;=0,COUNTIFS('Настройки'!$C$21:$C$28,L14)=1,OR(AND(E14="Процент",ISNUMBER(H14),H14&gt;=0,H14&lt;=1,ISNUMBER(I14),I14&gt;=0),AND(OR(E14="Фикс",E14="Часы",E14="Единицы"),ISNUMBER(F14),F14&gt;=0,ISNUMBER(G14),G14&gt;=0))),"OK","Проверь ввод"))</x:f>
      </x:c>
    </x:row>
    <x:row r="15" ht="25" customHeight="1">
      <x:c r="A15" s="1"/>
      <x:c r="B15" s="1"/>
      <x:c r="C15" s="31"/>
      <x:c r="D15" s="8"/>
      <x:c r="E15" s="8"/>
      <x:c r="F15" s="8"/>
      <x:c r="G15" s="16"/>
      <x:c r="H15" s="15"/>
      <x:c r="I15" s="16"/>
      <x:c r="J15" s="20" t="str">
        <x:f>IF(O15="","",IF(O15="OK",IF(E15="Процент",H15*I15,F15*G15),NA()))</x:f>
      </x:c>
      <x:c r="K15" s="16"/>
      <x:c r="L15" s="8"/>
      <x:c r="M15" s="8"/>
      <x:c r="N15" s="20" t="str">
        <x:f>IF(O15="","",J15-K15)</x:f>
      </x:c>
      <x:c r="O15" s="22" t="str">
        <x:f>IF(COUNTA(C15:I15)+COUNTA(K15:M15)=0,"",IF(AND(ISNUMBER(C15),C15&gt;=1,D15&lt;&gt;"",ISNUMBER(K15),K15&gt;=0,COUNTIFS('Настройки'!$C$21:$C$28,L15)=1,OR(AND(E15="Процент",ISNUMBER(H15),H15&gt;=0,H15&lt;=1,ISNUMBER(I15),I15&gt;=0),AND(OR(E15="Фикс",E15="Часы",E15="Единицы"),ISNUMBER(F15),F15&gt;=0,ISNUMBER(G15),G15&gt;=0))),"OK","Проверь ввод"))</x:f>
      </x:c>
    </x:row>
    <x:row r="16" ht="25" customHeight="1">
      <x:c r="A16" s="1"/>
      <x:c r="B16" s="1"/>
      <x:c r="C16" s="31"/>
      <x:c r="D16" s="8"/>
      <x:c r="E16" s="8"/>
      <x:c r="F16" s="8"/>
      <x:c r="G16" s="16"/>
      <x:c r="H16" s="15"/>
      <x:c r="I16" s="16"/>
      <x:c r="J16" s="20" t="str">
        <x:f>IF(O16="","",IF(O16="OK",IF(E16="Процент",H16*I16,F16*G16),NA()))</x:f>
      </x:c>
      <x:c r="K16" s="16"/>
      <x:c r="L16" s="8"/>
      <x:c r="M16" s="8"/>
      <x:c r="N16" s="20" t="str">
        <x:f>IF(O16="","",J16-K16)</x:f>
      </x:c>
      <x:c r="O16" s="22" t="str">
        <x:f>IF(COUNTA(C16:I16)+COUNTA(K16:M16)=0,"",IF(AND(ISNUMBER(C16),C16&gt;=1,D16&lt;&gt;"",ISNUMBER(K16),K16&gt;=0,COUNTIFS('Настройки'!$C$21:$C$28,L16)=1,OR(AND(E16="Процент",ISNUMBER(H16),H16&gt;=0,H16&lt;=1,ISNUMBER(I16),I16&gt;=0),AND(OR(E16="Фикс",E16="Часы",E16="Единицы"),ISNUMBER(F16),F16&gt;=0,ISNUMBER(G16),G16&gt;=0))),"OK","Проверь ввод"))</x:f>
      </x:c>
    </x:row>
    <x:row r="17" ht="25" customHeight="1">
      <x:c r="A17" s="1"/>
      <x:c r="B17" s="1"/>
      <x:c r="C17" s="31"/>
      <x:c r="D17" s="8"/>
      <x:c r="E17" s="8"/>
      <x:c r="F17" s="8"/>
      <x:c r="G17" s="16"/>
      <x:c r="H17" s="15"/>
      <x:c r="I17" s="16"/>
      <x:c r="J17" s="20" t="str">
        <x:f>IF(O17="","",IF(O17="OK",IF(E17="Процент",H17*I17,F17*G17),NA()))</x:f>
      </x:c>
      <x:c r="K17" s="16"/>
      <x:c r="L17" s="8"/>
      <x:c r="M17" s="8"/>
      <x:c r="N17" s="20" t="str">
        <x:f>IF(O17="","",J17-K17)</x:f>
      </x:c>
      <x:c r="O17" s="22" t="str">
        <x:f>IF(COUNTA(C17:I17)+COUNTA(K17:M17)=0,"",IF(AND(ISNUMBER(C17),C17&gt;=1,D17&lt;&gt;"",ISNUMBER(K17),K17&gt;=0,COUNTIFS('Настройки'!$C$21:$C$28,L17)=1,OR(AND(E17="Процент",ISNUMBER(H17),H17&gt;=0,H17&lt;=1,ISNUMBER(I17),I17&gt;=0),AND(OR(E17="Фикс",E17="Часы",E17="Единицы"),ISNUMBER(F17),F17&gt;=0,ISNUMBER(G17),G17&gt;=0))),"OK","Проверь ввод"))</x:f>
      </x:c>
    </x:row>
    <x:row r="18" ht="25" customHeight="1">
      <x:c r="A18" s="1"/>
      <x:c r="B18" s="1"/>
      <x:c r="C18" s="31"/>
      <x:c r="D18" s="8"/>
      <x:c r="E18" s="8"/>
      <x:c r="F18" s="8"/>
      <x:c r="G18" s="16"/>
      <x:c r="H18" s="15"/>
      <x:c r="I18" s="16"/>
      <x:c r="J18" s="20" t="str">
        <x:f>IF(O18="","",IF(O18="OK",IF(E18="Процент",H18*I18,F18*G18),NA()))</x:f>
      </x:c>
      <x:c r="K18" s="16"/>
      <x:c r="L18" s="8"/>
      <x:c r="M18" s="8"/>
      <x:c r="N18" s="20" t="str">
        <x:f>IF(O18="","",J18-K18)</x:f>
      </x:c>
      <x:c r="O18" s="22" t="str">
        <x:f>IF(COUNTA(C18:I18)+COUNTA(K18:M18)=0,"",IF(AND(ISNUMBER(C18),C18&gt;=1,D18&lt;&gt;"",ISNUMBER(K18),K18&gt;=0,COUNTIFS('Настройки'!$C$21:$C$28,L18)=1,OR(AND(E18="Процент",ISNUMBER(H18),H18&gt;=0,H18&lt;=1,ISNUMBER(I18),I18&gt;=0),AND(OR(E18="Фикс",E18="Часы",E18="Единицы"),ISNUMBER(F18),F18&gt;=0,ISNUMBER(G18),G18&gt;=0))),"OK","Проверь ввод"))</x:f>
      </x:c>
    </x:row>
    <x:row r="19" ht="25" customHeight="1">
      <x:c r="A19" s="1"/>
      <x:c r="B19" s="1"/>
      <x:c r="C19" s="31"/>
      <x:c r="D19" s="8"/>
      <x:c r="E19" s="8"/>
      <x:c r="F19" s="8"/>
      <x:c r="G19" s="16"/>
      <x:c r="H19" s="15"/>
      <x:c r="I19" s="16"/>
      <x:c r="J19" s="20" t="str">
        <x:f>IF(O19="","",IF(O19="OK",IF(E19="Процент",H19*I19,F19*G19),NA()))</x:f>
      </x:c>
      <x:c r="K19" s="16"/>
      <x:c r="L19" s="8"/>
      <x:c r="M19" s="8"/>
      <x:c r="N19" s="20" t="str">
        <x:f>IF(O19="","",J19-K19)</x:f>
      </x:c>
      <x:c r="O19" s="22" t="str">
        <x:f>IF(COUNTA(C19:I19)+COUNTA(K19:M19)=0,"",IF(AND(ISNUMBER(C19),C19&gt;=1,D19&lt;&gt;"",ISNUMBER(K19),K19&gt;=0,COUNTIFS('Настройки'!$C$21:$C$28,L19)=1,OR(AND(E19="Процент",ISNUMBER(H19),H19&gt;=0,H19&lt;=1,ISNUMBER(I19),I19&gt;=0),AND(OR(E19="Фикс",E19="Часы",E19="Единицы"),ISNUMBER(F19),F19&gt;=0,ISNUMBER(G19),G19&gt;=0))),"OK","Проверь ввод"))</x:f>
      </x:c>
    </x:row>
    <x:row r="20" ht="25" customHeight="1">
      <x:c r="A20" s="1"/>
      <x:c r="B20" s="1"/>
      <x:c r="C20" s="31"/>
      <x:c r="D20" s="8"/>
      <x:c r="E20" s="8"/>
      <x:c r="F20" s="8"/>
      <x:c r="G20" s="16"/>
      <x:c r="H20" s="15"/>
      <x:c r="I20" s="16"/>
      <x:c r="J20" s="20" t="str">
        <x:f>IF(O20="","",IF(O20="OK",IF(E20="Процент",H20*I20,F20*G20),NA()))</x:f>
      </x:c>
      <x:c r="K20" s="16"/>
      <x:c r="L20" s="8"/>
      <x:c r="M20" s="8"/>
      <x:c r="N20" s="20" t="str">
        <x:f>IF(O20="","",J20-K20)</x:f>
      </x:c>
      <x:c r="O20" s="22" t="str">
        <x:f>IF(COUNTA(C20:I20)+COUNTA(K20:M20)=0,"",IF(AND(ISNUMBER(C20),C20&gt;=1,D20&lt;&gt;"",ISNUMBER(K20),K20&gt;=0,COUNTIFS('Настройки'!$C$21:$C$28,L20)=1,OR(AND(E20="Процент",ISNUMBER(H20),H20&gt;=0,H20&lt;=1,ISNUMBER(I20),I20&gt;=0),AND(OR(E20="Фикс",E20="Часы",E20="Единицы"),ISNUMBER(F20),F20&gt;=0,ISNUMBER(G20),G20&gt;=0))),"OK","Проверь ввод"))</x:f>
      </x:c>
    </x:row>
    <x:row r="21" ht="25" customHeight="1">
      <x:c r="A21" s="1"/>
      <x:c r="B21" s="1"/>
      <x:c r="C21" s="31"/>
      <x:c r="D21" s="8"/>
      <x:c r="E21" s="8"/>
      <x:c r="F21" s="8"/>
      <x:c r="G21" s="16"/>
      <x:c r="H21" s="15"/>
      <x:c r="I21" s="16"/>
      <x:c r="J21" s="20" t="str">
        <x:f>IF(O21="","",IF(O21="OK",IF(E21="Процент",H21*I21,F21*G21),NA()))</x:f>
      </x:c>
      <x:c r="K21" s="16"/>
      <x:c r="L21" s="8"/>
      <x:c r="M21" s="8"/>
      <x:c r="N21" s="20" t="str">
        <x:f>IF(O21="","",J21-K21)</x:f>
      </x:c>
      <x:c r="O21" s="22" t="str">
        <x:f>IF(COUNTA(C21:I21)+COUNTA(K21:M21)=0,"",IF(AND(ISNUMBER(C21),C21&gt;=1,D21&lt;&gt;"",ISNUMBER(K21),K21&gt;=0,COUNTIFS('Настройки'!$C$21:$C$28,L21)=1,OR(AND(E21="Процент",ISNUMBER(H21),H21&gt;=0,H21&lt;=1,ISNUMBER(I21),I21&gt;=0),AND(OR(E21="Фикс",E21="Часы",E21="Единицы"),ISNUMBER(F21),F21&gt;=0,ISNUMBER(G21),G21&gt;=0))),"OK","Проверь ввод"))</x:f>
      </x:c>
    </x:row>
    <x:row r="22" ht="25" customHeight="1">
      <x:c r="A22" s="1"/>
      <x:c r="B22" s="1"/>
      <x:c r="C22" s="31"/>
      <x:c r="D22" s="8"/>
      <x:c r="E22" s="8"/>
      <x:c r="F22" s="8"/>
      <x:c r="G22" s="16"/>
      <x:c r="H22" s="15"/>
      <x:c r="I22" s="16"/>
      <x:c r="J22" s="20" t="str">
        <x:f>IF(O22="","",IF(O22="OK",IF(E22="Процент",H22*I22,F22*G22),NA()))</x:f>
      </x:c>
      <x:c r="K22" s="16"/>
      <x:c r="L22" s="8"/>
      <x:c r="M22" s="8"/>
      <x:c r="N22" s="20" t="str">
        <x:f>IF(O22="","",J22-K22)</x:f>
      </x:c>
      <x:c r="O22" s="22" t="str">
        <x:f>IF(COUNTA(C22:I22)+COUNTA(K22:M22)=0,"",IF(AND(ISNUMBER(C22),C22&gt;=1,D22&lt;&gt;"",ISNUMBER(K22),K22&gt;=0,COUNTIFS('Настройки'!$C$21:$C$28,L22)=1,OR(AND(E22="Процент",ISNUMBER(H22),H22&gt;=0,H22&lt;=1,ISNUMBER(I22),I22&gt;=0),AND(OR(E22="Фикс",E22="Часы",E22="Единицы"),ISNUMBER(F22),F22&gt;=0,ISNUMBER(G22),G22&gt;=0))),"OK","Проверь ввод"))</x:f>
      </x:c>
    </x:row>
    <x:row r="23" ht="25" customHeight="1">
      <x:c r="A23" s="1"/>
      <x:c r="B23" s="1"/>
      <x:c r="C23" s="31"/>
      <x:c r="D23" s="8"/>
      <x:c r="E23" s="8"/>
      <x:c r="F23" s="8"/>
      <x:c r="G23" s="16"/>
      <x:c r="H23" s="15"/>
      <x:c r="I23" s="16"/>
      <x:c r="J23" s="20" t="str">
        <x:f>IF(O23="","",IF(O23="OK",IF(E23="Процент",H23*I23,F23*G23),NA()))</x:f>
      </x:c>
      <x:c r="K23" s="16"/>
      <x:c r="L23" s="8"/>
      <x:c r="M23" s="8"/>
      <x:c r="N23" s="20" t="str">
        <x:f>IF(O23="","",J23-K23)</x:f>
      </x:c>
      <x:c r="O23" s="22" t="str">
        <x:f>IF(COUNTA(C23:I23)+COUNTA(K23:M23)=0,"",IF(AND(ISNUMBER(C23),C23&gt;=1,D23&lt;&gt;"",ISNUMBER(K23),K23&gt;=0,COUNTIFS('Настройки'!$C$21:$C$28,L23)=1,OR(AND(E23="Процент",ISNUMBER(H23),H23&gt;=0,H23&lt;=1,ISNUMBER(I23),I23&gt;=0),AND(OR(E23="Фикс",E23="Часы",E23="Единицы"),ISNUMBER(F23),F23&gt;=0,ISNUMBER(G23),G23&gt;=0))),"OK","Проверь ввод"))</x:f>
      </x:c>
    </x:row>
    <x:row r="24" ht="25" customHeight="1">
      <x:c r="A24" s="1"/>
      <x:c r="B24" s="1"/>
      <x:c r="C24" s="31"/>
      <x:c r="D24" s="8"/>
      <x:c r="E24" s="8"/>
      <x:c r="F24" s="8"/>
      <x:c r="G24" s="16"/>
      <x:c r="H24" s="15"/>
      <x:c r="I24" s="16"/>
      <x:c r="J24" s="20" t="str">
        <x:f>IF(O24="","",IF(O24="OK",IF(E24="Процент",H24*I24,F24*G24),NA()))</x:f>
      </x:c>
      <x:c r="K24" s="16"/>
      <x:c r="L24" s="8"/>
      <x:c r="M24" s="8"/>
      <x:c r="N24" s="20" t="str">
        <x:f>IF(O24="","",J24-K24)</x:f>
      </x:c>
      <x:c r="O24" s="22" t="str">
        <x:f>IF(COUNTA(C24:I24)+COUNTA(K24:M24)=0,"",IF(AND(ISNUMBER(C24),C24&gt;=1,D24&lt;&gt;"",ISNUMBER(K24),K24&gt;=0,COUNTIFS('Настройки'!$C$21:$C$28,L24)=1,OR(AND(E24="Процент",ISNUMBER(H24),H24&gt;=0,H24&lt;=1,ISNUMBER(I24),I24&gt;=0),AND(OR(E24="Фикс",E24="Часы",E24="Единицы"),ISNUMBER(F24),F24&gt;=0,ISNUMBER(G24),G24&gt;=0))),"OK","Проверь ввод"))</x:f>
      </x:c>
    </x:row>
    <x:row r="25" ht="25" customHeight="1">
      <x:c r="A25" s="1"/>
      <x:c r="B25" s="1"/>
      <x:c r="C25" s="31"/>
      <x:c r="D25" s="8"/>
      <x:c r="E25" s="8"/>
      <x:c r="F25" s="8"/>
      <x:c r="G25" s="16"/>
      <x:c r="H25" s="15"/>
      <x:c r="I25" s="16"/>
      <x:c r="J25" s="20" t="str">
        <x:f>IF(O25="","",IF(O25="OK",IF(E25="Процент",H25*I25,F25*G25),NA()))</x:f>
      </x:c>
      <x:c r="K25" s="16"/>
      <x:c r="L25" s="8"/>
      <x:c r="M25" s="8"/>
      <x:c r="N25" s="20" t="str">
        <x:f>IF(O25="","",J25-K25)</x:f>
      </x:c>
      <x:c r="O25" s="22" t="str">
        <x:f>IF(COUNTA(C25:I25)+COUNTA(K25:M25)=0,"",IF(AND(ISNUMBER(C25),C25&gt;=1,D25&lt;&gt;"",ISNUMBER(K25),K25&gt;=0,COUNTIFS('Настройки'!$C$21:$C$28,L25)=1,OR(AND(E25="Процент",ISNUMBER(H25),H25&gt;=0,H25&lt;=1,ISNUMBER(I25),I25&gt;=0),AND(OR(E25="Фикс",E25="Часы",E25="Единицы"),ISNUMBER(F25),F25&gt;=0,ISNUMBER(G25),G25&gt;=0))),"OK","Проверь ввод"))</x:f>
      </x:c>
    </x:row>
    <x:row r="26" ht="25" customHeight="1">
      <x:c r="A26" s="1"/>
      <x:c r="B26" s="1"/>
      <x:c r="C26" s="31"/>
      <x:c r="D26" s="8"/>
      <x:c r="E26" s="8"/>
      <x:c r="F26" s="8"/>
      <x:c r="G26" s="16"/>
      <x:c r="H26" s="15"/>
      <x:c r="I26" s="16"/>
      <x:c r="J26" s="20" t="str">
        <x:f>IF(O26="","",IF(O26="OK",IF(E26="Процент",H26*I26,F26*G26),NA()))</x:f>
      </x:c>
      <x:c r="K26" s="16"/>
      <x:c r="L26" s="8"/>
      <x:c r="M26" s="8"/>
      <x:c r="N26" s="20" t="str">
        <x:f>IF(O26="","",J26-K26)</x:f>
      </x:c>
      <x:c r="O26" s="22" t="str">
        <x:f>IF(COUNTA(C26:I26)+COUNTA(K26:M26)=0,"",IF(AND(ISNUMBER(C26),C26&gt;=1,D26&lt;&gt;"",ISNUMBER(K26),K26&gt;=0,COUNTIFS('Настройки'!$C$21:$C$28,L26)=1,OR(AND(E26="Процент",ISNUMBER(H26),H26&gt;=0,H26&lt;=1,ISNUMBER(I26),I26&gt;=0),AND(OR(E26="Фикс",E26="Часы",E26="Единицы"),ISNUMBER(F26),F26&gt;=0,ISNUMBER(G26),G26&gt;=0))),"OK","Проверь ввод"))</x:f>
      </x:c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 ht="25" customHeight="1">
      <x:c r="A29" s="1"/>
      <x:c r="B29" s="1"/>
      <x:c r="C29" s="1" t="str">
        <x:v>Фикс: единиц = 1 за полный месяц. Часы и единицы: объём × ставка. Процент: явно указанная база.</x:v>
      </x:c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 ht="25" customHeight="1">
      <x:c r="A31" s="1"/>
      <x:c r="B31" s="1"/>
      <x:c r="C31" s="1" t="str">
        <x:v>Оплачено — сверка обязательств. В денежный поток эти суммы не переносятся автоматически.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 ht="25" customHeight="1">
      <x:c r="A34" s="1"/>
      <x:c r="B34" s="1"/>
      <x:c r="C34" s="1" t="str">
        <x:v>Строк с ошибками</x:v>
      </x:c>
      <x:c r="D34" s="19" t="n">
        <x:f>COUNTIFS(O7:O26,"Проверь ввод")</x:f>
        <x:v>0</x:v>
      </x:c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</x:row>
  </x:sheetData>
  <x:conditionalFormatting sqref="D34:D34">
    <x:cfRule type="cellIs" dxfId="2" priority="1" operator="greaterThan">
      <x:formula>0</x:formula>
    </x:cfRule>
  </x:conditionalFormatting>
  <x:dataValidations count="2">
    <x:dataValidation type="list" sqref="E7:E26">
      <x:formula1>"Фикс,Часы,Единицы,Процент"</x:formula1>
    </x:dataValidation>
    <x:dataValidation type="list" sqref="L7:L26">
      <x:formula1>"Команда и подрядчики,Скаутинг,Маркетинг,Производство контента"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34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5" customHeight="1">
      <x:c r="A2" s="1"/>
      <x:c r="B2" s="1"/>
      <x:c r="C2" s="2" t="str">
        <x:v>Сценарии</x:v>
      </x:c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</x:row>
    <x:row r="4" ht="25" customHeight="1">
      <x:c r="A4" s="1"/>
      <x:c r="B4" s="1"/>
      <x:c r="C4" s="1" t="str">
        <x:v>Номер сценария</x:v>
      </x:c>
      <x:c r="D4" s="8" t="n">
        <x:v>2</x:v>
      </x:c>
      <x:c r="E4" s="1"/>
      <x:c r="F4" s="1" t="str">
        <x:v>1 / 2 / 3</x:v>
      </x:c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38" customHeight="1">
      <x:c r="A6" s="1"/>
      <x:c r="B6" s="1"/>
      <x:c r="C6" s="14" t="str">
        <x:v>Показатель</x:v>
      </x:c>
      <x:c r="D6" s="14" t="str">
        <x:v>Выбранный</x:v>
      </x:c>
      <x:c r="E6" s="14" t="str">
        <x:v>Осторожный</x:v>
      </x:c>
      <x:c r="F6" s="14" t="str">
        <x:v>Базовый</x:v>
      </x:c>
      <x:c r="G6" s="14" t="str">
        <x:v>Высокий</x:v>
      </x:c>
      <x:c r="H6" s="1"/>
      <x:c r="I6" s="1"/>
      <x:c r="J6" s="1"/>
    </x:row>
    <x:row r="7" ht="25" customHeight="1">
      <x:c r="A7" s="1"/>
      <x:c r="B7" s="1"/>
      <x:c r="C7" s="1" t="str">
        <x:v>Поступления</x:v>
      </x:c>
      <x:c r="D7" s="20" t="n">
        <x:f>IF(AND(ISNUMBER($D$4),$D$4&gt;=1,$D$4&lt;=3,MOD($D$4,1)=0),IF(AND(ISNUMBER(CHOOSE($D$4,E7,F7,G7)),CHOOSE($D$4,E7,F7,G7)&gt;=0),CHOOSE($D$4,E7,F7,G7),NA()),NA())</x:f>
        <x:v>10000</x:v>
      </x:c>
      <x:c r="E7" s="16" t="n">
        <x:v>8000</x:v>
      </x:c>
      <x:c r="F7" s="16" t="n">
        <x:v>10000</x:v>
      </x:c>
      <x:c r="G7" s="16" t="n">
        <x:v>12000</x:v>
      </x:c>
      <x:c r="H7" s="1"/>
      <x:c r="I7" s="1"/>
      <x:c r="J7" s="1"/>
    </x:row>
    <x:row r="8" ht="25" customHeight="1">
      <x:c r="A8" s="1"/>
      <x:c r="B8" s="1"/>
      <x:c r="C8" s="1" t="str">
        <x:v>Возвраты</x:v>
      </x:c>
      <x:c r="D8" s="20" t="n">
        <x:f>IF(AND(ISNUMBER($D$4),$D$4&gt;=1,$D$4&lt;=3,MOD($D$4,1)=0),IF(AND(ISNUMBER(CHOOSE($D$4,E8,F8,G8)),CHOOSE($D$4,E8,F8,G8)&gt;=0),CHOOSE($D$4,E8,F8,G8),NA()),NA())</x:f>
        <x:v>500</x:v>
      </x:c>
      <x:c r="E8" s="16" t="n">
        <x:v>500</x:v>
      </x:c>
      <x:c r="F8" s="16" t="n">
        <x:v>500</x:v>
      </x:c>
      <x:c r="G8" s="16" t="n">
        <x:v>500</x:v>
      </x:c>
      <x:c r="H8" s="1"/>
      <x:c r="I8" s="1"/>
      <x:c r="J8" s="1"/>
    </x:row>
    <x:row r="9" ht="25" customHeight="1">
      <x:c r="A9" s="1"/>
      <x:c r="B9" s="1"/>
      <x:c r="C9" s="1" t="str">
        <x:v>Платформа, %</x:v>
      </x:c>
      <x:c r="D9" s="23" t="n">
        <x:f>IF(AND(ISNUMBER($D$4),$D$4&gt;=1,$D$4&lt;=3,MOD($D$4,1)=0),IF(AND(ISNUMBER(CHOOSE($D$4,E9,F9,G9)),CHOOSE($D$4,E9,F9,G9)&gt;=0,CHOOSE($D$4,E9,F9,G9)&lt;=1),CHOOSE($D$4,E9,F9,G9),NA()),NA())</x:f>
        <x:v>0.2</x:v>
      </x:c>
      <x:c r="E9" s="15" t="n">
        <x:v>0.2</x:v>
      </x:c>
      <x:c r="F9" s="15" t="n">
        <x:v>0.2</x:v>
      </x:c>
      <x:c r="G9" s="15" t="n">
        <x:v>0.2</x:v>
      </x:c>
      <x:c r="H9" s="1"/>
      <x:c r="I9" s="1"/>
      <x:c r="J9" s="1"/>
    </x:row>
    <x:row r="10" ht="25" customHeight="1">
      <x:c r="A10" s="1"/>
      <x:c r="B10" s="1"/>
      <x:c r="C10" s="1" t="str">
        <x:v>Доля агентства, %</x:v>
      </x:c>
      <x:c r="D10" s="23" t="n">
        <x:f>IF(AND(ISNUMBER($D$4),$D$4&gt;=1,$D$4&lt;=3,MOD($D$4,1)=0),IF(AND(ISNUMBER(CHOOSE($D$4,E10,F10,G10)),CHOOSE($D$4,E10,F10,G10)&gt;=0,CHOOSE($D$4,E10,F10,G10)&lt;=1),CHOOSE($D$4,E10,F10,G10),NA()),NA())</x:f>
        <x:v>0.5</x:v>
      </x:c>
      <x:c r="E10" s="15" t="n">
        <x:v>0.5</x:v>
      </x:c>
      <x:c r="F10" s="15" t="n">
        <x:v>0.5</x:v>
      </x:c>
      <x:c r="G10" s="15" t="n">
        <x:v>0.5</x:v>
      </x:c>
      <x:c r="H10" s="1"/>
      <x:c r="I10" s="1"/>
      <x:c r="J10" s="1"/>
    </x:row>
    <x:row r="11" ht="25" customHeight="1">
      <x:c r="A11" s="1"/>
      <x:c r="B11" s="1"/>
      <x:c r="C11" s="1" t="str">
        <x:v>Реферал, %</x:v>
      </x:c>
      <x:c r="D11" s="23" t="n">
        <x:f>IF(AND(ISNUMBER($D$4),$D$4&gt;=1,$D$4&lt;=3,MOD($D$4,1)=0),IF(AND(ISNUMBER(CHOOSE($D$4,E11,F11,G11)),CHOOSE($D$4,E11,F11,G11)&gt;=0,CHOOSE($D$4,E11,F11,G11)&lt;=1),CHOOSE($D$4,E11,F11,G11),NA()),NA())</x:f>
        <x:v>0.1</x:v>
      </x:c>
      <x:c r="E11" s="15" t="n">
        <x:v>0.1</x:v>
      </x:c>
      <x:c r="F11" s="15" t="n">
        <x:v>0.1</x:v>
      </x:c>
      <x:c r="G11" s="15" t="n">
        <x:v>0.1</x:v>
      </x:c>
      <x:c r="H11" s="1"/>
      <x:c r="I11" s="1"/>
      <x:c r="J11" s="1"/>
    </x:row>
    <x:row r="12" ht="25" customHeight="1">
      <x:c r="A12" s="1"/>
      <x:c r="B12" s="1"/>
      <x:c r="C12" s="1" t="str">
        <x:v>Команда и подрядчики</x:v>
      </x:c>
      <x:c r="D12" s="20" t="n">
        <x:f>IF(AND(ISNUMBER($D$4),$D$4&gt;=1,$D$4&lt;=3,MOD($D$4,1)=0),IF(AND(ISNUMBER(CHOOSE($D$4,E12,F12,G12)),CHOOSE($D$4,E12,F12,G12)&gt;=0),CHOOSE($D$4,E12,F12,G12),NA()),NA())</x:f>
        <x:v>400</x:v>
      </x:c>
      <x:c r="E12" s="16" t="n">
        <x:v>400</x:v>
      </x:c>
      <x:c r="F12" s="16" t="n">
        <x:v>400</x:v>
      </x:c>
      <x:c r="G12" s="16" t="n">
        <x:v>400</x:v>
      </x:c>
      <x:c r="H12" s="1"/>
      <x:c r="I12" s="1"/>
      <x:c r="J12" s="1"/>
    </x:row>
    <x:row r="13" ht="25" customHeight="1">
      <x:c r="A13" s="1"/>
      <x:c r="B13" s="1"/>
      <x:c r="C13" s="1" t="str">
        <x:v>Скаутинг</x:v>
      </x:c>
      <x:c r="D13" s="20" t="n">
        <x:f>IF(AND(ISNUMBER($D$4),$D$4&gt;=1,$D$4&lt;=3,MOD($D$4,1)=0),IF(AND(ISNUMBER(CHOOSE($D$4,E13,F13,G13)),CHOOSE($D$4,E13,F13,G13)&gt;=0),CHOOSE($D$4,E13,F13,G13),NA()),NA())</x:f>
        <x:v>0</x:v>
      </x:c>
      <x:c r="E13" s="16" t="n">
        <x:v>0</x:v>
      </x:c>
      <x:c r="F13" s="16" t="n">
        <x:v>0</x:v>
      </x:c>
      <x:c r="G13" s="16" t="n">
        <x:v>0</x:v>
      </x:c>
      <x:c r="H13" s="1"/>
      <x:c r="I13" s="1"/>
      <x:c r="J13" s="1"/>
    </x:row>
    <x:row r="14" ht="25" customHeight="1">
      <x:c r="A14" s="1"/>
      <x:c r="B14" s="1"/>
      <x:c r="C14" s="1" t="str">
        <x:v>Маркетинг</x:v>
      </x:c>
      <x:c r="D14" s="20" t="n">
        <x:f>IF(AND(ISNUMBER($D$4),$D$4&gt;=1,$D$4&lt;=3,MOD($D$4,1)=0),IF(AND(ISNUMBER(CHOOSE($D$4,E14,F14,G14)),CHOOSE($D$4,E14,F14,G14)&gt;=0),CHOOSE($D$4,E14,F14,G14),NA()),NA())</x:f>
        <x:v>200</x:v>
      </x:c>
      <x:c r="E14" s="16" t="n">
        <x:v>200</x:v>
      </x:c>
      <x:c r="F14" s="16" t="n">
        <x:v>200</x:v>
      </x:c>
      <x:c r="G14" s="16" t="n">
        <x:v>200</x:v>
      </x:c>
      <x:c r="H14" s="1"/>
      <x:c r="I14" s="1"/>
      <x:c r="J14" s="1"/>
    </x:row>
    <x:row r="15" ht="25" customHeight="1">
      <x:c r="A15" s="1"/>
      <x:c r="B15" s="1"/>
      <x:c r="C15" s="1" t="str">
        <x:v>Производство контента</x:v>
      </x:c>
      <x:c r="D15" s="20" t="n">
        <x:f>IF(AND(ISNUMBER($D$4),$D$4&gt;=1,$D$4&lt;=3,MOD($D$4,1)=0),IF(AND(ISNUMBER(CHOOSE($D$4,E15,F15,G15)),CHOOSE($D$4,E15,F15,G15)&gt;=0),CHOOSE($D$4,E15,F15,G15),NA()),NA())</x:f>
        <x:v>200</x:v>
      </x:c>
      <x:c r="E15" s="16" t="n">
        <x:v>200</x:v>
      </x:c>
      <x:c r="F15" s="16" t="n">
        <x:v>200</x:v>
      </x:c>
      <x:c r="G15" s="16" t="n">
        <x:v>200</x:v>
      </x:c>
      <x:c r="H15" s="1"/>
      <x:c r="I15" s="1"/>
      <x:c r="J15" s="1"/>
    </x:row>
    <x:row r="16" ht="25" customHeight="1">
      <x:c r="A16" s="1"/>
      <x:c r="B16" s="1"/>
      <x:c r="C16" s="1" t="str">
        <x:v>Сервисы и связь</x:v>
      </x:c>
      <x:c r="D16" s="20" t="n">
        <x:f>IF(AND(ISNUMBER($D$4),$D$4&gt;=1,$D$4&lt;=3,MOD($D$4,1)=0),IF(AND(ISNUMBER(CHOOSE($D$4,E16,F16,G16)),CHOOSE($D$4,E16,F16,G16)&gt;=0),CHOOSE($D$4,E16,F16,G16),NA()),NA())</x:f>
        <x:v>100</x:v>
      </x:c>
      <x:c r="E16" s="16" t="n">
        <x:v>100</x:v>
      </x:c>
      <x:c r="F16" s="16" t="n">
        <x:v>100</x:v>
      </x:c>
      <x:c r="G16" s="16" t="n">
        <x:v>100</x:v>
      </x:c>
      <x:c r="H16" s="1"/>
      <x:c r="I16" s="1"/>
      <x:c r="J16" s="1"/>
    </x:row>
    <x:row r="17" ht="25" customHeight="1">
      <x:c r="A17" s="1"/>
      <x:c r="B17" s="1"/>
      <x:c r="C17" s="1" t="str">
        <x:v>Аренда и студия</x:v>
      </x:c>
      <x:c r="D17" s="20" t="n">
        <x:f>IF(AND(ISNUMBER($D$4),$D$4&gt;=1,$D$4&lt;=3,MOD($D$4,1)=0),IF(AND(ISNUMBER(CHOOSE($D$4,E17,F17,G17)),CHOOSE($D$4,E17,F17,G17)&gt;=0),CHOOSE($D$4,E17,F17,G17),NA()),NA())</x:f>
        <x:v>100</x:v>
      </x:c>
      <x:c r="E17" s="16" t="n">
        <x:v>100</x:v>
      </x:c>
      <x:c r="F17" s="16" t="n">
        <x:v>100</x:v>
      </x:c>
      <x:c r="G17" s="16" t="n">
        <x:v>100</x:v>
      </x:c>
      <x:c r="H17" s="1"/>
      <x:c r="I17" s="1"/>
      <x:c r="J17" s="1"/>
    </x:row>
    <x:row r="18" ht="25" customHeight="1">
      <x:c r="A18" s="1"/>
      <x:c r="B18" s="1"/>
      <x:c r="C18" s="1" t="str">
        <x:v>Оборудование</x:v>
      </x:c>
      <x:c r="D18" s="20" t="n">
        <x:f>IF(AND(ISNUMBER($D$4),$D$4&gt;=1,$D$4&lt;=3,MOD($D$4,1)=0),IF(AND(ISNUMBER(CHOOSE($D$4,E18,F18,G18)),CHOOSE($D$4,E18,F18,G18)&gt;=0),CHOOSE($D$4,E18,F18,G18),NA()),NA())</x:f>
        <x:v>0</x:v>
      </x:c>
      <x:c r="E18" s="16" t="n">
        <x:v>0</x:v>
      </x:c>
      <x:c r="F18" s="16" t="n">
        <x:v>0</x:v>
      </x:c>
      <x:c r="G18" s="16" t="n">
        <x:v>0</x:v>
      </x:c>
      <x:c r="H18" s="1"/>
      <x:c r="I18" s="1"/>
      <x:c r="J18" s="1"/>
    </x:row>
    <x:row r="19" ht="25" customHeight="1">
      <x:c r="A19" s="1"/>
      <x:c r="B19" s="1"/>
      <x:c r="C19" s="1" t="str">
        <x:v>Прочее</x:v>
      </x:c>
      <x:c r="D19" s="20" t="n">
        <x:f>IF(AND(ISNUMBER($D$4),$D$4&gt;=1,$D$4&lt;=3,MOD($D$4,1)=0),IF(AND(ISNUMBER(CHOOSE($D$4,E19,F19,G19)),CHOOSE($D$4,E19,F19,G19)&gt;=0),CHOOSE($D$4,E19,F19,G19),NA()),NA())</x:f>
        <x:v>0</x:v>
      </x:c>
      <x:c r="E19" s="16" t="n">
        <x:v>0</x:v>
      </x:c>
      <x:c r="F19" s="16" t="n">
        <x:v>0</x:v>
      </x:c>
      <x:c r="G19" s="16" t="n">
        <x:v>0</x:v>
      </x:c>
      <x:c r="H19" s="1"/>
      <x:c r="I19" s="1"/>
      <x:c r="J19" s="1"/>
    </x:row>
    <x:row r="20" ht="25" customHeight="1">
      <x:c r="A20" s="1"/>
      <x:c r="B20" s="1"/>
      <x:c r="C20" s="1" t="str">
        <x:v>Покупка оборудования</x:v>
      </x:c>
      <x:c r="D20" s="20" t="n">
        <x:f>IF(AND(ISNUMBER($D$4),$D$4&gt;=1,$D$4&lt;=3,MOD($D$4,1)=0),IF(AND(ISNUMBER(CHOOSE($D$4,E20,F20,G20)),CHOOSE($D$4,E20,F20,G20)&gt;=0),CHOOSE($D$4,E20,F20,G20),NA()),NA())</x:f>
        <x:v>1200</x:v>
      </x:c>
      <x:c r="E20" s="16" t="n">
        <x:v>1200</x:v>
      </x:c>
      <x:c r="F20" s="16" t="n">
        <x:v>1200</x:v>
      </x:c>
      <x:c r="G20" s="16" t="n">
        <x:v>1200</x:v>
      </x:c>
      <x:c r="H20" s="1"/>
      <x:c r="I20" s="1"/>
      <x:c r="J20" s="1"/>
    </x:row>
    <x:row r="21" ht="25" customHeight="1">
      <x:c r="A21" s="1"/>
      <x:c r="B21" s="1"/>
      <x:c r="C21" s="1" t="str">
        <x:v>Срок покупки, мес.</x:v>
      </x:c>
      <x:c r="D21" s="19" t="n">
        <x:f>IF(AND(ISNUMBER($D$4),$D$4&gt;=1,$D$4&lt;=3,MOD($D$4,1)=0),IF(AND(ISNUMBER(CHOOSE($D$4,E21,F21,G21)),CHOOSE($D$4,E21,F21,G21)&gt;=1),CHOOSE($D$4,E21,F21,G21),NA()),NA())</x:f>
        <x:v>12</x:v>
      </x:c>
      <x:c r="E21" s="8" t="n">
        <x:v>12</x:v>
      </x:c>
      <x:c r="F21" s="8" t="n">
        <x:v>12</x:v>
      </x:c>
      <x:c r="G21" s="8" t="n">
        <x:v>12</x:v>
      </x:c>
      <x:c r="H21" s="1"/>
      <x:c r="I21" s="1"/>
      <x:c r="J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 t="str">
        <x:v>Расчёт выбранного плана</x:v>
      </x:c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/>
      <x:c r="C25" s="1" t="str">
        <x:v>После платформы</x:v>
      </x:c>
      <x:c r="D25" s="20" t="n">
        <x:f>IF(AND(D7&gt;=0,D8&gt;=0,D8&lt;=D7,D9&gt;=0,D9&lt;=1),(D7-D8)*(1-D9),NA())</x:f>
        <x:v>7600</x:v>
      </x:c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1" t="str">
        <x:v>Выплата модели</x:v>
      </x:c>
      <x:c r="D26" s="20" t="n">
        <x:f>IF(AND(D10&gt;=0,D10&lt;=1),D25*(1-D10),NA())</x:f>
        <x:v>3800</x:v>
      </x:c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 t="str">
        <x:v>Доход агентства</x:v>
      </x:c>
      <x:c r="D27" s="20" t="n">
        <x:f>D25-D26</x:f>
        <x:v>3800</x:v>
      </x:c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 t="str">
        <x:v>Реферал</x:v>
      </x:c>
      <x:c r="D28" s="20" t="n">
        <x:f>IF(AND(D11&gt;=0,D11&lt;=1),MAX(0,D27)*D11,NA())</x:f>
        <x:v>380</x:v>
      </x:c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 t="str">
        <x:v>Операционные затраты</x:v>
      </x:c>
      <x:c r="D29" s="20" t="n">
        <x:f>SUM(D12:D19)</x:f>
        <x:v>1000</x:v>
      </x:c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 t="str">
        <x:v>Списание покупки</x:v>
      </x:c>
      <x:c r="D30" s="20" t="n">
        <x:f>IF(AND(D20&gt;=0,D21&gt;=1),D20/D21,NA())</x:f>
        <x:v>100</x:v>
      </x:c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 t="str">
        <x:v>Прибыль</x:v>
      </x:c>
      <x:c r="D31" s="20" t="n">
        <x:f>D27-D28-D29-D30</x:f>
        <x:v>2320</x:v>
      </x:c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 t="str">
        <x:v>Денежный результат*</x:v>
      </x:c>
      <x:c r="D32" s="20" t="n">
        <x:f>D27-D28-D29-D20</x:f>
        <x:v>1220</x:v>
      </x:c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 t="str">
        <x:v>План: доля модели после платформы, реферал от дохода агентства. Иные условия — фактический лист.</x:v>
      </x:c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 t="str">
        <x:v>Сценарии — допущения, не прогноз. Сравнивай, переключая D4; факт остаётся неизменным.</x:v>
      </x:c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 t="str">
        <x:v>* При оплате всех начислений и покупки в этом месяце, без задержек и налогов.</x:v>
      </x:c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</x:sheetData>
  <x:dataValidations count="1">
    <x:dataValidation type="whole" operator="between" sqref="D4">
      <x:formula1>1</x:formula1>
      <x:formula2>3</x:formula2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19" hidden="0" customWidth="1"/>
    <x:col min="4" max="4" width="44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35" hidden="0" customWidth="1"/>
    <x:col min="11" max="11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5" customHeight="1">
      <x:c r="A2" s="1"/>
      <x:c r="B2" s="1"/>
      <x:c r="C2" s="2" t="str">
        <x:v>Денежный поток</x:v>
      </x:c>
      <x:c r="D2" s="1"/>
      <x:c r="E2" s="1"/>
      <x:c r="F2" s="1"/>
      <x:c r="G2" s="1"/>
      <x:c r="H2" s="1"/>
      <x:c r="I2" s="1"/>
      <x:c r="J2" s="1"/>
      <x:c r="K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38" customHeight="1">
      <x:c r="A6" s="1"/>
      <x:c r="B6" s="1"/>
      <x:c r="C6" s="14" t="str">
        <x:v>Дата оплаты</x:v>
      </x:c>
      <x:c r="D6" s="14" t="str">
        <x:v>Статья</x:v>
      </x:c>
      <x:c r="E6" s="14" t="str">
        <x:v>Направление</x:v>
      </x:c>
      <x:c r="F6" s="14" t="str">
        <x:v>Сумма в валюте</x:v>
      </x:c>
      <x:c r="G6" s="14" t="str">
        <x:v>Валюта</x:v>
      </x:c>
      <x:c r="H6" s="14" t="str">
        <x:v>Курс к базе</x:v>
      </x:c>
      <x:c r="I6" s="14" t="str">
        <x:v>Сумма в базе</x:v>
      </x:c>
      <x:c r="J6" s="14" t="str">
        <x:v>Комментарий</x:v>
      </x:c>
      <x:c r="K6" s="14" t="str">
        <x:v>Проверка</x:v>
      </x:c>
    </x:row>
    <x:row r="7" ht="25" customHeight="1">
      <x:c r="A7" s="1"/>
      <x:c r="B7" s="1"/>
      <x:c r="C7" s="31" t="n">
        <x:v>46310</x:v>
      </x:c>
      <x:c r="D7" s="8" t="str">
        <x:v>Агентству после платформы и модели</x:v>
      </x:c>
      <x:c r="E7" s="8" t="str">
        <x:v>Приход</x:v>
      </x:c>
      <x:c r="F7" s="16" t="n">
        <x:v>3800</x:v>
      </x:c>
      <x:c r="G7" s="8" t="str">
        <x:v>USD</x:v>
      </x:c>
      <x:c r="H7" s="8" t="n">
        <x:v>1</x:v>
      </x:c>
      <x:c r="I7" s="20" t="n">
        <x:f>IF(K7="","",IF(K7="OK",F7*H7,NA()))</x:f>
        <x:v>3800</x:v>
      </x:c>
      <x:c r="J7" s="8"/>
      <x:c r="K7" s="19" t="str">
        <x:f>IF(COUNTA(C7:H7)+COUNTA(J7)=0,"",IF(AND(ISNUMBER(C7),C7&gt;=1,ISNUMBER(F7),F7&gt;=0,ISNUMBER(H7),H7&gt;0,G7&lt;&gt;"",OR(E7="Приход",E7="Расход")),"OK","Проверь ввод"))</x:f>
        <x:v>OK</x:v>
      </x:c>
    </x:row>
    <x:row r="8" ht="25" customHeight="1">
      <x:c r="A8" s="1"/>
      <x:c r="B8" s="1"/>
      <x:c r="C8" s="31" t="n">
        <x:v>46310</x:v>
      </x:c>
      <x:c r="D8" s="8" t="str">
        <x:v>Реферал</x:v>
      </x:c>
      <x:c r="E8" s="8" t="str">
        <x:v>Расход</x:v>
      </x:c>
      <x:c r="F8" s="16" t="n">
        <x:v>380</x:v>
      </x:c>
      <x:c r="G8" s="8" t="str">
        <x:v>USD</x:v>
      </x:c>
      <x:c r="H8" s="8" t="n">
        <x:v>1</x:v>
      </x:c>
      <x:c r="I8" s="20" t="n">
        <x:f>IF(K8="","",IF(K8="OK",F8*H8,NA()))</x:f>
        <x:v>380</x:v>
      </x:c>
      <x:c r="J8" s="8"/>
      <x:c r="K8" s="19" t="str">
        <x:f>IF(COUNTA(C8:H8)+COUNTA(J8)=0,"",IF(AND(ISNUMBER(C8),C8&gt;=1,ISNUMBER(F8),F8&gt;=0,ISNUMBER(H8),H8&gt;0,G8&lt;&gt;"",OR(E8="Приход",E8="Расход")),"OK","Проверь ввод"))</x:f>
        <x:v>OK</x:v>
      </x:c>
    </x:row>
    <x:row r="9" ht="25" customHeight="1">
      <x:c r="A9" s="1"/>
      <x:c r="B9" s="1"/>
      <x:c r="C9" s="31" t="n">
        <x:v>46310</x:v>
      </x:c>
      <x:c r="D9" s="8" t="str">
        <x:v>Поддержка</x:v>
      </x:c>
      <x:c r="E9" s="8" t="str">
        <x:v>Расход</x:v>
      </x:c>
      <x:c r="F9" s="16" t="n">
        <x:v>400</x:v>
      </x:c>
      <x:c r="G9" s="8" t="str">
        <x:v>USD</x:v>
      </x:c>
      <x:c r="H9" s="8" t="n">
        <x:v>1</x:v>
      </x:c>
      <x:c r="I9" s="20" t="n">
        <x:f>IF(K9="","",IF(K9="OK",F9*H9,NA()))</x:f>
        <x:v>400</x:v>
      </x:c>
      <x:c r="J9" s="8"/>
      <x:c r="K9" s="19" t="str">
        <x:f>IF(COUNTA(C9:H9)+COUNTA(J9)=0,"",IF(AND(ISNUMBER(C9),C9&gt;=1,ISNUMBER(F9),F9&gt;=0,ISNUMBER(H9),H9&gt;0,G9&lt;&gt;"",OR(E9="Приход",E9="Расход")),"OK","Проверь ввод"))</x:f>
        <x:v>OK</x:v>
      </x:c>
    </x:row>
    <x:row r="10" ht="25" customHeight="1">
      <x:c r="A10" s="1"/>
      <x:c r="B10" s="1"/>
      <x:c r="C10" s="31" t="n">
        <x:v>46310</x:v>
      </x:c>
      <x:c r="D10" s="8" t="str">
        <x:v>Монтаж</x:v>
      </x:c>
      <x:c r="E10" s="8" t="str">
        <x:v>Расход</x:v>
      </x:c>
      <x:c r="F10" s="16" t="n">
        <x:v>200</x:v>
      </x:c>
      <x:c r="G10" s="8" t="str">
        <x:v>USD</x:v>
      </x:c>
      <x:c r="H10" s="8" t="n">
        <x:v>1</x:v>
      </x:c>
      <x:c r="I10" s="20" t="n">
        <x:f>IF(K10="","",IF(K10="OK",F10*H10,NA()))</x:f>
        <x:v>200</x:v>
      </x:c>
      <x:c r="J10" s="8"/>
      <x:c r="K10" s="19" t="str">
        <x:f>IF(COUNTA(C10:H10)+COUNTA(J10)=0,"",IF(AND(ISNUMBER(C10),C10&gt;=1,ISNUMBER(F10),F10&gt;=0,ISNUMBER(H10),H10&gt;0,G10&lt;&gt;"",OR(E10="Приход",E10="Расход")),"OK","Проверь ввод"))</x:f>
        <x:v>OK</x:v>
      </x:c>
    </x:row>
    <x:row r="11" ht="25" customHeight="1">
      <x:c r="A11" s="1"/>
      <x:c r="B11" s="1"/>
      <x:c r="C11" s="31" t="n">
        <x:v>46310</x:v>
      </x:c>
      <x:c r="D11" s="8" t="str">
        <x:v>Размещение</x:v>
      </x:c>
      <x:c r="E11" s="8" t="str">
        <x:v>Расход</x:v>
      </x:c>
      <x:c r="F11" s="16" t="n">
        <x:v>200</x:v>
      </x:c>
      <x:c r="G11" s="8" t="str">
        <x:v>USD</x:v>
      </x:c>
      <x:c r="H11" s="8" t="n">
        <x:v>1</x:v>
      </x:c>
      <x:c r="I11" s="20" t="n">
        <x:f>IF(K11="","",IF(K11="OK",F11*H11,NA()))</x:f>
        <x:v>200</x:v>
      </x:c>
      <x:c r="J11" s="8"/>
      <x:c r="K11" s="19" t="str">
        <x:f>IF(COUNTA(C11:H11)+COUNTA(J11)=0,"",IF(AND(ISNUMBER(C11),C11&gt;=1,ISNUMBER(F11),F11&gt;=0,ISNUMBER(H11),H11&gt;0,G11&lt;&gt;"",OR(E11="Приход",E11="Расход")),"OK","Проверь ввод"))</x:f>
        <x:v>OK</x:v>
      </x:c>
    </x:row>
    <x:row r="12" ht="25" customHeight="1">
      <x:c r="A12" s="1"/>
      <x:c r="B12" s="1"/>
      <x:c r="C12" s="31" t="n">
        <x:v>46310</x:v>
      </x:c>
      <x:c r="D12" s="8" t="str">
        <x:v>Сервисы</x:v>
      </x:c>
      <x:c r="E12" s="8" t="str">
        <x:v>Расход</x:v>
      </x:c>
      <x:c r="F12" s="16" t="n">
        <x:v>100</x:v>
      </x:c>
      <x:c r="G12" s="8" t="str">
        <x:v>USD</x:v>
      </x:c>
      <x:c r="H12" s="8" t="n">
        <x:v>1</x:v>
      </x:c>
      <x:c r="I12" s="20" t="n">
        <x:f>IF(K12="","",IF(K12="OK",F12*H12,NA()))</x:f>
        <x:v>100</x:v>
      </x:c>
      <x:c r="J12" s="8"/>
      <x:c r="K12" s="19" t="str">
        <x:f>IF(COUNTA(C12:H12)+COUNTA(J12)=0,"",IF(AND(ISNUMBER(C12),C12&gt;=1,ISNUMBER(F12),F12&gt;=0,ISNUMBER(H12),H12&gt;0,G12&lt;&gt;"",OR(E12="Приход",E12="Расход")),"OK","Проверь ввод"))</x:f>
        <x:v>OK</x:v>
      </x:c>
    </x:row>
    <x:row r="13" ht="25" customHeight="1">
      <x:c r="A13" s="1"/>
      <x:c r="B13" s="1"/>
      <x:c r="C13" s="31" t="n">
        <x:v>46310</x:v>
      </x:c>
      <x:c r="D13" s="8" t="str">
        <x:v>Аренда</x:v>
      </x:c>
      <x:c r="E13" s="8" t="str">
        <x:v>Расход</x:v>
      </x:c>
      <x:c r="F13" s="16" t="n">
        <x:v>100</x:v>
      </x:c>
      <x:c r="G13" s="8" t="str">
        <x:v>USD</x:v>
      </x:c>
      <x:c r="H13" s="8" t="n">
        <x:v>1</x:v>
      </x:c>
      <x:c r="I13" s="20" t="n">
        <x:f>IF(K13="","",IF(K13="OK",F13*H13,NA()))</x:f>
        <x:v>100</x:v>
      </x:c>
      <x:c r="J13" s="8"/>
      <x:c r="K13" s="19" t="str">
        <x:f>IF(COUNTA(C13:H13)+COUNTA(J13)=0,"",IF(AND(ISNUMBER(C13),C13&gt;=1,ISNUMBER(F13),F13&gt;=0,ISNUMBER(H13),H13&gt;0,G13&lt;&gt;"",OR(E13="Приход",E13="Расход")),"OK","Проверь ввод"))</x:f>
        <x:v>OK</x:v>
      </x:c>
    </x:row>
    <x:row r="14" ht="25" customHeight="1">
      <x:c r="A14" s="1"/>
      <x:c r="B14" s="1"/>
      <x:c r="C14" s="31" t="n">
        <x:v>46310</x:v>
      </x:c>
      <x:c r="D14" s="8" t="str">
        <x:v>Покупка света</x:v>
      </x:c>
      <x:c r="E14" s="8" t="str">
        <x:v>Расход</x:v>
      </x:c>
      <x:c r="F14" s="16" t="n">
        <x:v>1200</x:v>
      </x:c>
      <x:c r="G14" s="8" t="str">
        <x:v>USD</x:v>
      </x:c>
      <x:c r="H14" s="8" t="n">
        <x:v>1</x:v>
      </x:c>
      <x:c r="I14" s="20" t="n">
        <x:f>IF(K14="","",IF(K14="OK",F14*H14,NA()))</x:f>
        <x:v>1200</x:v>
      </x:c>
      <x:c r="J14" s="8"/>
      <x:c r="K14" s="19" t="str">
        <x:f>IF(COUNTA(C14:H14)+COUNTA(J14)=0,"",IF(AND(ISNUMBER(C14),C14&gt;=1,ISNUMBER(F14),F14&gt;=0,ISNUMBER(H14),H14&gt;0,G14&lt;&gt;"",OR(E14="Приход",E14="Расход")),"OK","Проверь ввод"))</x:f>
        <x:v>OK</x:v>
      </x:c>
    </x:row>
    <x:row r="15" ht="25" customHeight="1">
      <x:c r="A15" s="1"/>
      <x:c r="B15" s="1"/>
      <x:c r="C15" s="31"/>
      <x:c r="D15" s="8"/>
      <x:c r="E15" s="8"/>
      <x:c r="F15" s="16"/>
      <x:c r="G15" s="8"/>
      <x:c r="H15" s="8"/>
      <x:c r="I15" s="20" t="str">
        <x:f>IF(K15="","",IF(K15="OK",F15*H15,NA()))</x:f>
      </x:c>
      <x:c r="J15" s="8"/>
      <x:c r="K15" s="19" t="str">
        <x:f>IF(COUNTA(C15:H15)+COUNTA(J15)=0,"",IF(AND(ISNUMBER(C15),C15&gt;=1,ISNUMBER(F15),F15&gt;=0,ISNUMBER(H15),H15&gt;0,G15&lt;&gt;"",OR(E15="Приход",E15="Расход")),"OK","Проверь ввод"))</x:f>
      </x:c>
    </x:row>
    <x:row r="16" ht="25" customHeight="1">
      <x:c r="A16" s="1"/>
      <x:c r="B16" s="1"/>
      <x:c r="C16" s="31"/>
      <x:c r="D16" s="8"/>
      <x:c r="E16" s="8"/>
      <x:c r="F16" s="16"/>
      <x:c r="G16" s="8"/>
      <x:c r="H16" s="8"/>
      <x:c r="I16" s="20" t="str">
        <x:f>IF(K16="","",IF(K16="OK",F16*H16,NA()))</x:f>
      </x:c>
      <x:c r="J16" s="8"/>
      <x:c r="K16" s="19" t="str">
        <x:f>IF(COUNTA(C16:H16)+COUNTA(J16)=0,"",IF(AND(ISNUMBER(C16),C16&gt;=1,ISNUMBER(F16),F16&gt;=0,ISNUMBER(H16),H16&gt;0,G16&lt;&gt;"",OR(E16="Приход",E16="Расход")),"OK","Проверь ввод"))</x:f>
      </x:c>
    </x:row>
    <x:row r="17" ht="25" customHeight="1">
      <x:c r="A17" s="1"/>
      <x:c r="B17" s="1"/>
      <x:c r="C17" s="31"/>
      <x:c r="D17" s="8"/>
      <x:c r="E17" s="8"/>
      <x:c r="F17" s="16"/>
      <x:c r="G17" s="8"/>
      <x:c r="H17" s="8"/>
      <x:c r="I17" s="20" t="str">
        <x:f>IF(K17="","",IF(K17="OK",F17*H17,NA()))</x:f>
      </x:c>
      <x:c r="J17" s="8"/>
      <x:c r="K17" s="19" t="str">
        <x:f>IF(COUNTA(C17:H17)+COUNTA(J17)=0,"",IF(AND(ISNUMBER(C17),C17&gt;=1,ISNUMBER(F17),F17&gt;=0,ISNUMBER(H17),H17&gt;0,G17&lt;&gt;"",OR(E17="Приход",E17="Расход")),"OK","Проверь ввод"))</x:f>
      </x:c>
    </x:row>
    <x:row r="18" ht="25" customHeight="1">
      <x:c r="A18" s="1"/>
      <x:c r="B18" s="1"/>
      <x:c r="C18" s="31"/>
      <x:c r="D18" s="8"/>
      <x:c r="E18" s="8"/>
      <x:c r="F18" s="16"/>
      <x:c r="G18" s="8"/>
      <x:c r="H18" s="8"/>
      <x:c r="I18" s="20" t="str">
        <x:f>IF(K18="","",IF(K18="OK",F18*H18,NA()))</x:f>
      </x:c>
      <x:c r="J18" s="8"/>
      <x:c r="K18" s="19" t="str">
        <x:f>IF(COUNTA(C18:H18)+COUNTA(J18)=0,"",IF(AND(ISNUMBER(C18),C18&gt;=1,ISNUMBER(F18),F18&gt;=0,ISNUMBER(H18),H18&gt;0,G18&lt;&gt;"",OR(E18="Приход",E18="Расход")),"OK","Проверь ввод"))</x:f>
      </x:c>
    </x:row>
    <x:row r="19" ht="25" customHeight="1">
      <x:c r="A19" s="1"/>
      <x:c r="B19" s="1"/>
      <x:c r="C19" s="31"/>
      <x:c r="D19" s="8"/>
      <x:c r="E19" s="8"/>
      <x:c r="F19" s="16"/>
      <x:c r="G19" s="8"/>
      <x:c r="H19" s="8"/>
      <x:c r="I19" s="20" t="str">
        <x:f>IF(K19="","",IF(K19="OK",F19*H19,NA()))</x:f>
      </x:c>
      <x:c r="J19" s="8"/>
      <x:c r="K19" s="19" t="str">
        <x:f>IF(COUNTA(C19:H19)+COUNTA(J19)=0,"",IF(AND(ISNUMBER(C19),C19&gt;=1,ISNUMBER(F19),F19&gt;=0,ISNUMBER(H19),H19&gt;0,G19&lt;&gt;"",OR(E19="Приход",E19="Расход")),"OK","Проверь ввод"))</x:f>
      </x:c>
    </x:row>
    <x:row r="20" ht="25" customHeight="1">
      <x:c r="A20" s="1"/>
      <x:c r="B20" s="1"/>
      <x:c r="C20" s="31"/>
      <x:c r="D20" s="8"/>
      <x:c r="E20" s="8"/>
      <x:c r="F20" s="16"/>
      <x:c r="G20" s="8"/>
      <x:c r="H20" s="8"/>
      <x:c r="I20" s="20" t="str">
        <x:f>IF(K20="","",IF(K20="OK",F20*H20,NA()))</x:f>
      </x:c>
      <x:c r="J20" s="8"/>
      <x:c r="K20" s="19" t="str">
        <x:f>IF(COUNTA(C20:H20)+COUNTA(J20)=0,"",IF(AND(ISNUMBER(C20),C20&gt;=1,ISNUMBER(F20),F20&gt;=0,ISNUMBER(H20),H20&gt;0,G20&lt;&gt;"",OR(E20="Приход",E20="Расход")),"OK","Проверь ввод"))</x:f>
      </x:c>
    </x:row>
    <x:row r="21" ht="25" customHeight="1">
      <x:c r="A21" s="1"/>
      <x:c r="B21" s="1"/>
      <x:c r="C21" s="31"/>
      <x:c r="D21" s="8"/>
      <x:c r="E21" s="8"/>
      <x:c r="F21" s="16"/>
      <x:c r="G21" s="8"/>
      <x:c r="H21" s="8"/>
      <x:c r="I21" s="20" t="str">
        <x:f>IF(K21="","",IF(K21="OK",F21*H21,NA()))</x:f>
      </x:c>
      <x:c r="J21" s="8"/>
      <x:c r="K21" s="19" t="str">
        <x:f>IF(COUNTA(C21:H21)+COUNTA(J21)=0,"",IF(AND(ISNUMBER(C21),C21&gt;=1,ISNUMBER(F21),F21&gt;=0,ISNUMBER(H21),H21&gt;0,G21&lt;&gt;"",OR(E21="Приход",E21="Расход")),"OK","Проверь ввод"))</x:f>
      </x:c>
    </x:row>
    <x:row r="22" ht="25" customHeight="1">
      <x:c r="A22" s="1"/>
      <x:c r="B22" s="1"/>
      <x:c r="C22" s="31"/>
      <x:c r="D22" s="8"/>
      <x:c r="E22" s="8"/>
      <x:c r="F22" s="16"/>
      <x:c r="G22" s="8"/>
      <x:c r="H22" s="8"/>
      <x:c r="I22" s="20" t="str">
        <x:f>IF(K22="","",IF(K22="OK",F22*H22,NA()))</x:f>
      </x:c>
      <x:c r="J22" s="8"/>
      <x:c r="K22" s="19" t="str">
        <x:f>IF(COUNTA(C22:H22)+COUNTA(J22)=0,"",IF(AND(ISNUMBER(C22),C22&gt;=1,ISNUMBER(F22),F22&gt;=0,ISNUMBER(H22),H22&gt;0,G22&lt;&gt;"",OR(E22="Приход",E22="Расход")),"OK","Проверь ввод"))</x:f>
      </x:c>
    </x:row>
    <x:row r="23" ht="25" customHeight="1">
      <x:c r="A23" s="1"/>
      <x:c r="B23" s="1"/>
      <x:c r="C23" s="31"/>
      <x:c r="D23" s="8"/>
      <x:c r="E23" s="8"/>
      <x:c r="F23" s="16"/>
      <x:c r="G23" s="8"/>
      <x:c r="H23" s="8"/>
      <x:c r="I23" s="20" t="str">
        <x:f>IF(K23="","",IF(K23="OK",F23*H23,NA()))</x:f>
      </x:c>
      <x:c r="J23" s="8"/>
      <x:c r="K23" s="19" t="str">
        <x:f>IF(COUNTA(C23:H23)+COUNTA(J23)=0,"",IF(AND(ISNUMBER(C23),C23&gt;=1,ISNUMBER(F23),F23&gt;=0,ISNUMBER(H23),H23&gt;0,G23&lt;&gt;"",OR(E23="Приход",E23="Расход")),"OK","Проверь ввод"))</x:f>
      </x:c>
    </x:row>
    <x:row r="24" ht="25" customHeight="1">
      <x:c r="A24" s="1"/>
      <x:c r="B24" s="1"/>
      <x:c r="C24" s="31"/>
      <x:c r="D24" s="8"/>
      <x:c r="E24" s="8"/>
      <x:c r="F24" s="16"/>
      <x:c r="G24" s="8"/>
      <x:c r="H24" s="8"/>
      <x:c r="I24" s="20" t="str">
        <x:f>IF(K24="","",IF(K24="OK",F24*H24,NA()))</x:f>
      </x:c>
      <x:c r="J24" s="8"/>
      <x:c r="K24" s="19" t="str">
        <x:f>IF(COUNTA(C24:H24)+COUNTA(J24)=0,"",IF(AND(ISNUMBER(C24),C24&gt;=1,ISNUMBER(F24),F24&gt;=0,ISNUMBER(H24),H24&gt;0,G24&lt;&gt;"",OR(E24="Приход",E24="Расход")),"OK","Проверь ввод"))</x:f>
      </x:c>
    </x:row>
    <x:row r="25" ht="25" customHeight="1">
      <x:c r="A25" s="1"/>
      <x:c r="B25" s="1"/>
      <x:c r="C25" s="31"/>
      <x:c r="D25" s="8"/>
      <x:c r="E25" s="8"/>
      <x:c r="F25" s="16"/>
      <x:c r="G25" s="8"/>
      <x:c r="H25" s="8"/>
      <x:c r="I25" s="20" t="str">
        <x:f>IF(K25="","",IF(K25="OK",F25*H25,NA()))</x:f>
      </x:c>
      <x:c r="J25" s="8"/>
      <x:c r="K25" s="19" t="str">
        <x:f>IF(COUNTA(C25:H25)+COUNTA(J25)=0,"",IF(AND(ISNUMBER(C25),C25&gt;=1,ISNUMBER(F25),F25&gt;=0,ISNUMBER(H25),H25&gt;0,G25&lt;&gt;"",OR(E25="Приход",E25="Расход")),"OK","Проверь ввод"))</x:f>
      </x:c>
    </x:row>
    <x:row r="26" ht="25" customHeight="1">
      <x:c r="A26" s="1"/>
      <x:c r="B26" s="1"/>
      <x:c r="C26" s="31"/>
      <x:c r="D26" s="8"/>
      <x:c r="E26" s="8"/>
      <x:c r="F26" s="16"/>
      <x:c r="G26" s="8"/>
      <x:c r="H26" s="8"/>
      <x:c r="I26" s="20" t="str">
        <x:f>IF(K26="","",IF(K26="OK",F26*H26,NA()))</x:f>
      </x:c>
      <x:c r="J26" s="8"/>
      <x:c r="K26" s="19" t="str">
        <x:f>IF(COUNTA(C26:H26)+COUNTA(J26)=0,"",IF(AND(ISNUMBER(C26),C26&gt;=1,ISNUMBER(F26),F26&gt;=0,ISNUMBER(H26),H26&gt;0,G26&lt;&gt;"",OR(E26="Приход",E26="Расход")),"OK","Проверь ввод"))</x:f>
      </x:c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 ht="25" customHeight="1">
      <x:c r="A29" s="1"/>
      <x:c r="B29" s="1"/>
      <x:c r="C29" s="1" t="str">
        <x:v>Только фактические движения, один платёж — одна строка. Не прибавляй сюда начисления повторно.</x:v>
      </x:c>
      <x:c r="D29" s="1"/>
      <x:c r="E29" s="1"/>
      <x:c r="F29" s="1"/>
      <x:c r="G29" s="1"/>
      <x:c r="H29" s="1"/>
      <x:c r="I29" s="1"/>
      <x:c r="J29" s="1"/>
      <x:c r="K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 ht="25" customHeight="1">
      <x:c r="A31" s="1"/>
      <x:c r="B31" s="1"/>
      <x:c r="C31" s="1" t="str">
        <x:v>Приход агентства может отличаться от начисления: задержки выплат, старые долги, возвраты.</x:v>
      </x:c>
      <x:c r="D31" s="1"/>
      <x:c r="E31" s="1"/>
      <x:c r="F31" s="1"/>
      <x:c r="G31" s="1"/>
      <x:c r="H31" s="1"/>
      <x:c r="I31" s="1"/>
      <x:c r="J31" s="1"/>
      <x:c r="K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 ht="25" customHeight="1">
      <x:c r="A34" s="1"/>
      <x:c r="B34" s="1"/>
      <x:c r="C34" s="1" t="str">
        <x:v>Строк с ошибками</x:v>
      </x:c>
      <x:c r="D34" s="19" t="n">
        <x:f>COUNTIFS(K7:K26,"Проверь ввод")</x:f>
        <x:v>0</x:v>
      </x:c>
      <x:c r="E34" s="1"/>
      <x:c r="F34" s="1"/>
      <x:c r="G34" s="1"/>
      <x:c r="H34" s="1"/>
      <x:c r="I34" s="1"/>
      <x:c r="J34" s="1"/>
      <x:c r="K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</x:sheetData>
  <x:conditionalFormatting sqref="D34:D34">
    <x:cfRule type="cellIs" dxfId="3" priority="1" operator="greaterThan">
      <x:formula>0</x:formula>
    </x:cfRule>
  </x:conditionalFormatting>
  <x:dataValidations count="1">
    <x:dataValidation type="list" sqref="E7:E26">
      <x:formula1>"Приход,Расход"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A6A2AD"/>
  </x:sheetPr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5" customHeight="1">
      <x:c r="A2" s="1"/>
      <x:c r="B2" s="1"/>
      <x:c r="C2" s="2" t="str">
        <x:v>Инструкция</x:v>
      </x:c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25" t="str">
        <x:v>Начало</x:v>
      </x:c>
      <x:c r="D5" s="9" t="str">
        <x:v>Выбери месяц, валюту и деньги на начало на листе «Настройки». Жёлтые ячейки вводятся вручную.</x:v>
      </x:c>
      <x:c r="E5" s="9"/>
      <x:c r="F5" s="9"/>
      <x:c r="G5" s="9"/>
      <x:c r="H5" s="9"/>
      <x:c r="I5" s="9"/>
      <x:c r="J5" s="9"/>
    </x:row>
    <x:row r="6" ht="25" customHeight="1">
      <x:c r="A6" s="1"/>
      <x:c r="B6" s="1"/>
      <x:c r="C6" s="1"/>
      <x:c r="D6" s="9"/>
      <x:c r="E6" s="9"/>
      <x:c r="F6" s="9"/>
      <x:c r="G6" s="9"/>
      <x:c r="H6" s="9"/>
      <x:c r="I6" s="9"/>
      <x:c r="J6" s="9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25" customHeight="1">
      <x:c r="A8" s="1"/>
      <x:c r="B8" s="1"/>
      <x:c r="C8" s="25" t="str">
        <x:v>План</x:v>
      </x:c>
      <x:c r="D8" s="9" t="str">
        <x:v>В «Сценариях» заполни три набора допущений. Номер 1–3 выбирает один план для сводки. Факт не меняется.</x:v>
      </x:c>
      <x:c r="E8" s="9"/>
      <x:c r="F8" s="9"/>
      <x:c r="G8" s="9"/>
      <x:c r="H8" s="9"/>
      <x:c r="I8" s="9"/>
      <x:c r="J8" s="9"/>
    </x:row>
    <x:row r="9" ht="25" customHeight="1">
      <x:c r="A9" s="1"/>
      <x:c r="B9" s="1"/>
      <x:c r="C9" s="1"/>
      <x:c r="D9" s="9"/>
      <x:c r="E9" s="9"/>
      <x:c r="F9" s="9"/>
      <x:c r="G9" s="9"/>
      <x:c r="H9" s="9"/>
      <x:c r="I9" s="9"/>
      <x:c r="J9" s="9"/>
    </x:row>
    <x:row r="10" ht="25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</x:row>
    <x:row r="11" ht="25" customHeight="1">
      <x:c r="A11" s="1"/>
      <x:c r="B11" s="1"/>
      <x:c r="C11" s="25" t="str">
        <x:v>Поступления</x:v>
      </x:c>
      <x:c r="D11" s="9" t="str">
        <x:v>Одна строка — проект и начисления за период. Комиссия считается после возвратов. Все ставки редактируются.</x:v>
      </x:c>
      <x:c r="E11" s="9"/>
      <x:c r="F11" s="9"/>
      <x:c r="G11" s="9"/>
      <x:c r="H11" s="9"/>
      <x:c r="I11" s="9"/>
      <x:c r="J11" s="9"/>
    </x:row>
    <x:row r="12" ht="25" customHeight="1">
      <x:c r="A12" s="1"/>
      <x:c r="B12" s="1"/>
      <x:c r="C12" s="1"/>
      <x:c r="D12" s="9"/>
      <x:c r="E12" s="9"/>
      <x:c r="F12" s="9"/>
      <x:c r="G12" s="9"/>
      <x:c r="H12" s="9"/>
      <x:c r="I12" s="9"/>
      <x:c r="J12" s="9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5" customHeight="1">
      <x:c r="A14" s="1"/>
      <x:c r="B14" s="1"/>
      <x:c r="C14" s="25" t="str">
        <x:v>Команда</x:v>
      </x:c>
      <x:c r="D14" s="9" t="str">
        <x:v>Вноси подтверждённые объём, ставку или базу процента. Оплата справочно, денежный журнал заполняется отдельно.</x:v>
      </x:c>
      <x:c r="E14" s="9"/>
      <x:c r="F14" s="9"/>
      <x:c r="G14" s="9"/>
      <x:c r="H14" s="9"/>
      <x:c r="I14" s="9"/>
      <x:c r="J14" s="9"/>
    </x:row>
    <x:row r="15" ht="25" customHeight="1">
      <x:c r="A15" s="1"/>
      <x:c r="B15" s="1"/>
      <x:c r="C15" s="1"/>
      <x:c r="D15" s="9"/>
      <x:c r="E15" s="9"/>
      <x:c r="F15" s="9"/>
      <x:c r="G15" s="9"/>
      <x:c r="H15" s="9"/>
      <x:c r="I15" s="9"/>
      <x:c r="J15" s="9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5" customHeight="1">
      <x:c r="A17" s="1"/>
      <x:c r="B17" s="1"/>
      <x:c r="C17" s="25" t="str">
        <x:v>Расходы</x:v>
      </x:c>
      <x:c r="D17" s="9" t="str">
        <x:v>Дата, статья, категория, количество, цена и курс. Для базовой валюты курс 1. Командные выплаты не дублируй.</x:v>
      </x:c>
      <x:c r="E17" s="9"/>
      <x:c r="F17" s="9"/>
      <x:c r="G17" s="9"/>
      <x:c r="H17" s="9"/>
      <x:c r="I17" s="9"/>
      <x:c r="J17" s="9"/>
    </x:row>
    <x:row r="18" ht="25" customHeight="1">
      <x:c r="A18" s="1"/>
      <x:c r="B18" s="1"/>
      <x:c r="C18" s="1"/>
      <x:c r="D18" s="9"/>
      <x:c r="E18" s="9"/>
      <x:c r="F18" s="9"/>
      <x:c r="G18" s="9"/>
      <x:c r="H18" s="9"/>
      <x:c r="I18" s="9"/>
      <x:c r="J18" s="9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5" customHeight="1">
      <x:c r="A20" s="1"/>
      <x:c r="B20" s="1"/>
      <x:c r="C20" s="25" t="str">
        <x:v>Оборудование</x:v>
      </x:c>
      <x:c r="D20" s="9" t="str">
        <x:v>«Покупка»: полная сумма делится на срок. Это упрощённое месячное списание, не регистр основных средств.</x:v>
      </x:c>
      <x:c r="E20" s="9"/>
      <x:c r="F20" s="9"/>
      <x:c r="G20" s="9"/>
      <x:c r="H20" s="9"/>
      <x:c r="I20" s="9"/>
      <x:c r="J20" s="9"/>
    </x:row>
    <x:row r="21" ht="25" customHeight="1">
      <x:c r="A21" s="1"/>
      <x:c r="B21" s="1"/>
      <x:c r="C21" s="1"/>
      <x:c r="D21" s="9"/>
      <x:c r="E21" s="9"/>
      <x:c r="F21" s="9"/>
      <x:c r="G21" s="9"/>
      <x:c r="H21" s="9"/>
      <x:c r="I21" s="9"/>
      <x:c r="J21" s="9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/>
      <x:c r="C23" s="25" t="str">
        <x:v>Следующий месяц</x:v>
      </x:c>
      <x:c r="D23" s="9" t="str">
        <x:v>Для длительного списания внеси отдельную строку месяца с долей стоимости и типом «Месяц», без новой покупки.</x:v>
      </x:c>
      <x:c r="E23" s="9"/>
      <x:c r="F23" s="9"/>
      <x:c r="G23" s="9"/>
      <x:c r="H23" s="9"/>
      <x:c r="I23" s="9"/>
      <x:c r="J23" s="9"/>
    </x:row>
    <x:row r="24" ht="25" customHeight="1">
      <x:c r="A24" s="1"/>
      <x:c r="B24" s="1"/>
      <x:c r="C24" s="1"/>
      <x:c r="D24" s="9"/>
      <x:c r="E24" s="9"/>
      <x:c r="F24" s="9"/>
      <x:c r="G24" s="9"/>
      <x:c r="H24" s="9"/>
      <x:c r="I24" s="9"/>
      <x:c r="J24" s="9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25" t="str">
        <x:v>Деньги</x:v>
      </x:c>
      <x:c r="D26" s="9" t="str">
        <x:v>Записывай реальные приходы и оплаты. Начисления и прибыль не равны деньгам. Каждая оплата учитывается один раз.</x:v>
      </x:c>
      <x:c r="E26" s="9"/>
      <x:c r="F26" s="9"/>
      <x:c r="G26" s="9"/>
      <x:c r="H26" s="9"/>
      <x:c r="I26" s="9"/>
      <x:c r="J26" s="9"/>
    </x:row>
    <x:row r="27" ht="25" customHeight="1">
      <x:c r="A27" s="1"/>
      <x:c r="B27" s="1"/>
      <x:c r="C27" s="1"/>
      <x:c r="D27" s="9"/>
      <x:c r="E27" s="9"/>
      <x:c r="F27" s="9"/>
      <x:c r="G27" s="9"/>
      <x:c r="H27" s="9"/>
      <x:c r="I27" s="9"/>
      <x:c r="J27" s="9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25" t="str">
        <x:v>Валюта</x:v>
      </x:c>
      <x:c r="D29" s="9" t="str">
        <x:v>В поступлениях и команде суммы уже в базовой валюте. В расходах и деньгах есть ручной курс, не онлайн-курс.</x:v>
      </x:c>
      <x:c r="E29" s="9"/>
      <x:c r="F29" s="9"/>
      <x:c r="G29" s="9"/>
      <x:c r="H29" s="9"/>
      <x:c r="I29" s="9"/>
      <x:c r="J29" s="9"/>
    </x:row>
    <x:row r="30" ht="25" customHeight="1">
      <x:c r="A30" s="1"/>
      <x:c r="B30" s="1"/>
      <x:c r="C30" s="1"/>
      <x:c r="D30" s="9"/>
      <x:c r="E30" s="9"/>
      <x:c r="F30" s="9"/>
      <x:c r="G30" s="9"/>
      <x:c r="H30" s="9"/>
      <x:c r="I30" s="9"/>
      <x:c r="J30" s="9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25" t="str">
        <x:v>Пустое и ноль</x:v>
      </x:c>
      <x:c r="D32" s="9" t="str">
        <x:v>Полностью пустая строка не используется. В заполненной строке обязательны корректная дата и числа, включая нули.</x:v>
      </x:c>
      <x:c r="E32" s="9"/>
      <x:c r="F32" s="9"/>
      <x:c r="G32" s="9"/>
      <x:c r="H32" s="9"/>
      <x:c r="I32" s="9"/>
      <x:c r="J32" s="9"/>
    </x:row>
    <x:row r="33" ht="25" customHeight="1">
      <x:c r="A33" s="1"/>
      <x:c r="B33" s="1"/>
      <x:c r="C33" s="1"/>
      <x:c r="D33" s="9"/>
      <x:c r="E33" s="9"/>
      <x:c r="F33" s="9"/>
      <x:c r="G33" s="9"/>
      <x:c r="H33" s="9"/>
      <x:c r="I33" s="9"/>
      <x:c r="J33" s="9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25" t="str">
        <x:v>Ошибка</x:v>
      </x:c>
      <x:c r="D35" s="9" t="str">
        <x:v>«Проверь ввод» или #N/A в расчёте требуют исправления исходной строки. Не заменяй ошибку нулём.</x:v>
      </x:c>
      <x:c r="E35" s="9"/>
      <x:c r="F35" s="9"/>
      <x:c r="G35" s="9"/>
      <x:c r="H35" s="9"/>
      <x:c r="I35" s="9"/>
      <x:c r="J35" s="9"/>
    </x:row>
    <x:row r="36" ht="25" customHeight="1">
      <x:c r="A36" s="1"/>
      <x:c r="B36" s="1"/>
      <x:c r="C36" s="1"/>
      <x:c r="D36" s="9"/>
      <x:c r="E36" s="9"/>
      <x:c r="F36" s="9"/>
      <x:c r="G36" s="9"/>
      <x:c r="H36" s="9"/>
      <x:c r="I36" s="9"/>
      <x:c r="J36" s="9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25" t="str">
        <x:v>Объём</x:v>
      </x:c>
      <x:c r="D38" s="9" t="str">
        <x:v>Подготовлено 20 строк на каждом журнале. Для расширения скопируй формулы и увеличь диапазоны SUMIFS в сводке.</x:v>
      </x:c>
      <x:c r="E38" s="9"/>
      <x:c r="F38" s="9"/>
      <x:c r="G38" s="9"/>
      <x:c r="H38" s="9"/>
      <x:c r="I38" s="9"/>
      <x:c r="J38" s="9"/>
    </x:row>
    <x:row r="39" ht="25" customHeight="1">
      <x:c r="A39" s="1"/>
      <x:c r="B39" s="1"/>
      <x:c r="C39" s="1"/>
      <x:c r="D39" s="9"/>
      <x:c r="E39" s="9"/>
      <x:c r="F39" s="9"/>
      <x:c r="G39" s="9"/>
      <x:c r="H39" s="9"/>
      <x:c r="I39" s="9"/>
      <x:c r="J39" s="9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25" t="str">
        <x:v>Пример</x:v>
      </x:c>
      <x:c r="D41" s="9" t="str">
        <x:v>Все имена проектов и суммы синтетические. Книга не содержит данных исходной приватной таблицы.</x:v>
      </x:c>
      <x:c r="E41" s="9"/>
      <x:c r="F41" s="9"/>
      <x:c r="G41" s="9"/>
      <x:c r="H41" s="9"/>
      <x:c r="I41" s="9"/>
      <x:c r="J41" s="9"/>
    </x:row>
    <x:row r="42" ht="25" customHeight="1">
      <x:c r="A42" s="1"/>
      <x:c r="B42" s="1"/>
      <x:c r="C42" s="1"/>
      <x:c r="D42" s="9"/>
      <x:c r="E42" s="9"/>
      <x:c r="F42" s="9"/>
      <x:c r="G42" s="9"/>
      <x:c r="H42" s="9"/>
      <x:c r="I42" s="9"/>
      <x:c r="J42" s="9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25" t="str">
        <x:v>Границы</x:v>
      </x:c>
      <x:c r="D44" s="9" t="str">
        <x:v>Это управленческий шаблон. Налоги, юридические условия, сроки выплат и корректировки проверяются отдельно.</x:v>
      </x:c>
      <x:c r="E44" s="9"/>
      <x:c r="F44" s="9"/>
      <x:c r="G44" s="9"/>
      <x:c r="H44" s="9"/>
      <x:c r="I44" s="9"/>
      <x:c r="J44" s="9"/>
    </x:row>
    <x:row r="45" ht="25" customHeight="1">
      <x:c r="A45" s="1"/>
      <x:c r="B45" s="1"/>
      <x:c r="C45" s="1"/>
      <x:c r="D45" s="9"/>
      <x:c r="E45" s="9"/>
      <x:c r="F45" s="9"/>
      <x:c r="G45" s="9"/>
      <x:c r="H45" s="9"/>
      <x:c r="I45" s="9"/>
      <x:c r="J45" s="9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25" t="str">
        <x:v>Инструкция онлайн</x:v>
      </x:c>
      <x:c r="D47" s="9" t="str">
        <x:v>https://iammuse.net/journal/agency-budget/</x:v>
      </x:c>
      <x:c r="E47" s="9"/>
      <x:c r="F47" s="9"/>
      <x:c r="G47" s="9"/>
      <x:c r="H47" s="9"/>
      <x:c r="I47" s="9"/>
      <x:c r="J47" s="9"/>
    </x:row>
    <x:row r="48" ht="25" customHeight="1">
      <x:c r="A48" s="1"/>
      <x:c r="B48" s="1"/>
      <x:c r="C48" s="1"/>
      <x:c r="D48" s="9"/>
      <x:c r="E48" s="9"/>
      <x:c r="F48" s="9"/>
      <x:c r="G48" s="9"/>
      <x:c r="H48" s="9"/>
      <x:c r="I48" s="9"/>
      <x:c r="J48" s="9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</x:sheetData>
  <x:mergeCells>
    <x:mergeCell ref="D5:J6"/>
    <x:mergeCell ref="D8:J9"/>
    <x:mergeCell ref="D11:J12"/>
    <x:mergeCell ref="D14:J15"/>
    <x:mergeCell ref="D17:J18"/>
    <x:mergeCell ref="D20:J21"/>
    <x:mergeCell ref="D23:J24"/>
    <x:mergeCell ref="D26:J27"/>
    <x:mergeCell ref="D29:J30"/>
    <x:mergeCell ref="D32:J33"/>
    <x:mergeCell ref="D35:J36"/>
    <x:mergeCell ref="D38:J39"/>
    <x:mergeCell ref="D41:J42"/>
    <x:mergeCell ref="D44:J45"/>
    <x:mergeCell ref="D47:J48"/>
  </x:mergeCells>
  <x:pageMargins left="0.7" right="0.7" top="0.75" bottom="0.75" header="0.3" footer="0.3"/>
</x:worksheet>
</file>